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rojekter\21-000\21-075 RN - Energiregnskaber 2020\2 Bilag slutrapport\Bilag 4 - Elforbrug\"/>
    </mc:Choice>
  </mc:AlternateContent>
  <xr:revisionPtr revIDLastSave="0" documentId="13_ncr:1_{C12E0BDA-D5D0-4746-B0E7-071D29569B6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Grafer" sheetId="12" r:id="rId1"/>
    <sheet name="Fordeling elforbrug 2020" sheetId="17" r:id="rId2"/>
    <sheet name="Baggrundsdata elforbrug 2020" sheetId="18" r:id="rId3"/>
    <sheet name="Fordeling elforbrug 2018" sheetId="13" r:id="rId4"/>
    <sheet name="Baggrundsdata elforbrug 2018" sheetId="14" r:id="rId5"/>
    <sheet name="Fordeling elforbrug 2016" sheetId="15" r:id="rId6"/>
    <sheet name="Baggrundsdata elforbrug 2016" sheetId="16" r:id="rId7"/>
    <sheet name="Fordeling elforbrug 2010" sheetId="4" r:id="rId8"/>
    <sheet name="Baggrundsdata elforbrug 2010" sheetId="10" r:id="rId9"/>
    <sheet name="Fordeling elforbrug 1990" sheetId="19" r:id="rId10"/>
  </sheets>
  <externalReferences>
    <externalReference r:id="rId11"/>
  </externalReferences>
  <definedNames>
    <definedName name="EP_cevelrfli">[1]EPdata_dk!$A$33:$IV$33</definedName>
    <definedName name="EP_cevelrtpi">[1]EPdata_dk!$A$45:$IV$45</definedName>
    <definedName name="EP_cevfjrfli">[1]EPdata_dk!$A$61:$IV$61</definedName>
    <definedName name="EP_cevfjrtpi">[1]EPdata_dk!$A$73:$IV$73</definedName>
    <definedName name="EP_fvvfjrfli">[1]EPdata_dk!$A$113:$IV$113</definedName>
    <definedName name="EP_fvvfjrtpi">[1]EPdata_dk!$A$128:$IV$128</definedName>
    <definedName name="EP_kvtelrfli">[1]EPdata_dk!$A$171:$IV$171</definedName>
    <definedName name="EP_kvtelrtpi">[1]EPdata_dk!$A$179:$IV$179</definedName>
    <definedName name="EP_kvtfjrfli">[1]EPdata_dk!$A$196:$IV$196</definedName>
    <definedName name="EP_kvtfjrtpi">[1]EPdata_dk!$A$203:$IV$203</definedName>
    <definedName name="EP_pevelrfli">[1]EPdata_dk!$A$259:$IV$259</definedName>
    <definedName name="EP_pevfjrfli">[1]EPdata_dk!$A$275:$IV$275</definedName>
    <definedName name="EP_prspvrfli">[1]EPdata_dk!$A$468:$IV$468</definedName>
    <definedName name="EP_pvpfjrfli">[1]EPdata_dk!$A$305:$IV$305</definedName>
    <definedName name="EP_pvpfjrtpi">[1]EPdata_dk!$A$314:$IV$314</definedName>
    <definedName name="HTML_CodePage" hidden="1">1252</definedName>
    <definedName name="HTML_Control" localSheetId="9" hidden="1">{"'Ark1'!$A$8:$M$33"}</definedName>
    <definedName name="HTML_Control" hidden="1">{"'Ark1'!$A$8:$M$33"}</definedName>
    <definedName name="HTML_Description" hidden="1">""</definedName>
    <definedName name="HTML_Email" hidden="1">""</definedName>
    <definedName name="HTML_Header" hidden="1">"Ark1"</definedName>
    <definedName name="HTML_LastUpdate" hidden="1">"21-06-02"</definedName>
    <definedName name="HTML_LineAfter" hidden="1">FALSE</definedName>
    <definedName name="HTML_LineBefore" hidden="1">FALSE</definedName>
    <definedName name="HTML_Name" hidden="1">"Bjarne Ruby"</definedName>
    <definedName name="HTML_OBDlg2" hidden="1">TRUE</definedName>
    <definedName name="HTML_OBDlg4" hidden="1">TRUE</definedName>
    <definedName name="HTML_OS" hidden="1">0</definedName>
    <definedName name="HTML_PathFile" hidden="1">"L:\Nmr\Indicators\MinHTML.htm"</definedName>
    <definedName name="HTML_Title" hidden="1">"Data"</definedName>
    <definedName name="JPMY_BL">[1]Beregn!$A$36:$IV$36</definedName>
    <definedName name="JPMY_BN">[1]Beregn!$A$37:$IV$37</definedName>
    <definedName name="JPRY_FL">[1]Beregn!$A$34:$IV$34</definedName>
    <definedName name="JPTY_TP">[1]Beregn!$A$38:$IV$38</definedName>
    <definedName name="_xlnm.Print_Area" localSheetId="9">'Fordeling elforbrug 1990'!$A$1:$F$113</definedName>
    <definedName name="_xlnm.Print_Area" localSheetId="7">'Fordeling elforbrug 2010'!$A$1:$F$113</definedName>
    <definedName name="_xlnm.Print_Area" localSheetId="5">'Fordeling elforbrug 2016'!$A$1:$F$134</definedName>
    <definedName name="_xlnm.Print_Area" localSheetId="3">'Fordeling elforbrug 2018'!$A$1:$F$134</definedName>
    <definedName name="_xlnm.Print_Area" localSheetId="1">'Fordeling elforbrug 2020'!$A$1:$F$141</definedName>
    <definedName name="VEBLLAMY">[1]Rådata!$A$427:$IV$427</definedName>
    <definedName name="VEBNLAMY">[1]Rådata!$A$428:$IV$428</definedName>
    <definedName name="VEFLFRRY">[1]Rådata!$A$425:$IV$425</definedName>
    <definedName name="VEFLINRY">[1]Rådata!$A$423:$IV$423</definedName>
    <definedName name="VEFLLARY">[1]Rådata!$A$422:$IV$422</definedName>
    <definedName name="VEFLSTRY">[1]Rådata!$A$424:$IV$424</definedName>
    <definedName name="VETPFRVKTY">[1]Rådata!$A$430:$IV$430</definedName>
    <definedName name="VETPINTY">[1]Rådata!$A$431:$IV$431</definedName>
    <definedName name="VETPPATY">[1]Rådata!$A$432:$IV$432</definedName>
    <definedName name="ødnkimpbra">[1]Fordel!$A$55:$IV$55</definedName>
    <definedName name="ødnkimpfli">[1]Fordel!$A$56:$IV$56</definedName>
    <definedName name="ødnkimptpi">[1]Fordel!$A$57:$IV$57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9" l="1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D41" i="19"/>
  <c r="E37" i="19"/>
  <c r="D39" i="19"/>
  <c r="D36" i="19"/>
  <c r="E7" i="19"/>
  <c r="E5" i="19"/>
  <c r="A1" i="19"/>
  <c r="C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85" i="19" s="1"/>
  <c r="F54" i="19"/>
  <c r="E54" i="19"/>
  <c r="D52" i="19"/>
  <c r="F50" i="19"/>
  <c r="D48" i="19"/>
  <c r="F47" i="19"/>
  <c r="E47" i="19"/>
  <c r="D47" i="19"/>
  <c r="C47" i="19"/>
  <c r="E40" i="19"/>
  <c r="F38" i="19"/>
  <c r="F36" i="19"/>
  <c r="E36" i="19"/>
  <c r="F35" i="19"/>
  <c r="E35" i="19"/>
  <c r="D35" i="19"/>
  <c r="C35" i="19"/>
  <c r="E16" i="19"/>
  <c r="H13" i="12" s="1"/>
  <c r="F40" i="19"/>
  <c r="E12" i="19"/>
  <c r="H9" i="12" s="1"/>
  <c r="E38" i="19"/>
  <c r="E51" i="19"/>
  <c r="D54" i="19"/>
  <c r="F43" i="19"/>
  <c r="E8" i="19"/>
  <c r="F48" i="19"/>
  <c r="E6" i="19"/>
  <c r="C5" i="19"/>
  <c r="E4" i="19"/>
  <c r="H5" i="12" l="1"/>
  <c r="F41" i="19"/>
  <c r="E65" i="19"/>
  <c r="D85" i="19"/>
  <c r="E85" i="19" s="1"/>
  <c r="D17" i="19"/>
  <c r="E17" i="19" s="1"/>
  <c r="E49" i="19"/>
  <c r="F37" i="19"/>
  <c r="D43" i="19"/>
  <c r="E53" i="19"/>
  <c r="E41" i="19"/>
  <c r="D49" i="19"/>
  <c r="F51" i="19"/>
  <c r="E39" i="19"/>
  <c r="D42" i="19"/>
  <c r="F49" i="19"/>
  <c r="E52" i="19"/>
  <c r="D55" i="19"/>
  <c r="D37" i="19"/>
  <c r="F39" i="19"/>
  <c r="E42" i="19"/>
  <c r="D50" i="19"/>
  <c r="F52" i="19"/>
  <c r="E55" i="19"/>
  <c r="E9" i="19"/>
  <c r="H6" i="12" s="1"/>
  <c r="H14" i="12" s="1"/>
  <c r="E13" i="19"/>
  <c r="H10" i="12" s="1"/>
  <c r="E10" i="19"/>
  <c r="H7" i="12" s="1"/>
  <c r="E14" i="19"/>
  <c r="H11" i="12" s="1"/>
  <c r="D40" i="19"/>
  <c r="F42" i="19"/>
  <c r="C48" i="19"/>
  <c r="E50" i="19"/>
  <c r="D53" i="19"/>
  <c r="F55" i="19"/>
  <c r="E11" i="19"/>
  <c r="H8" i="12" s="1"/>
  <c r="E15" i="19"/>
  <c r="H12" i="12" s="1"/>
  <c r="D38" i="19"/>
  <c r="E43" i="19"/>
  <c r="E48" i="19"/>
  <c r="D51" i="19"/>
  <c r="F53" i="19"/>
  <c r="C36" i="19"/>
  <c r="E46" i="18" l="1"/>
  <c r="D46" i="18"/>
  <c r="A1" i="18"/>
  <c r="E17" i="17" s="1"/>
  <c r="M336" i="17"/>
  <c r="M335" i="17"/>
  <c r="D335" i="17" s="1"/>
  <c r="M334" i="17"/>
  <c r="D334" i="17"/>
  <c r="M333" i="17"/>
  <c r="D333" i="17" s="1"/>
  <c r="M332" i="17"/>
  <c r="D332" i="17" s="1"/>
  <c r="M331" i="17"/>
  <c r="D331" i="17" s="1"/>
  <c r="M330" i="17"/>
  <c r="D330" i="17"/>
  <c r="M329" i="17"/>
  <c r="D329" i="17" s="1"/>
  <c r="M328" i="17"/>
  <c r="D328" i="17" s="1"/>
  <c r="M327" i="17"/>
  <c r="D327" i="17" s="1"/>
  <c r="M326" i="17"/>
  <c r="D326" i="17" s="1"/>
  <c r="M325" i="17"/>
  <c r="D325" i="17" s="1"/>
  <c r="M324" i="17"/>
  <c r="D324" i="17" s="1"/>
  <c r="M323" i="17"/>
  <c r="D323" i="17" s="1"/>
  <c r="M322" i="17"/>
  <c r="D322" i="17"/>
  <c r="M321" i="17"/>
  <c r="D321" i="17" s="1"/>
  <c r="M320" i="17"/>
  <c r="D320" i="17"/>
  <c r="M319" i="17"/>
  <c r="D319" i="17" s="1"/>
  <c r="M318" i="17"/>
  <c r="D318" i="17" s="1"/>
  <c r="M317" i="17"/>
  <c r="D317" i="17" s="1"/>
  <c r="M316" i="17"/>
  <c r="D316" i="17" s="1"/>
  <c r="D337" i="17" s="1"/>
  <c r="D340" i="17" s="1"/>
  <c r="F105" i="17"/>
  <c r="F101" i="17"/>
  <c r="F97" i="17"/>
  <c r="F67" i="17"/>
  <c r="E67" i="17"/>
  <c r="D67" i="17"/>
  <c r="C67" i="17"/>
  <c r="F55" i="17"/>
  <c r="E55" i="17"/>
  <c r="D55" i="17"/>
  <c r="C55" i="17"/>
  <c r="C24" i="17"/>
  <c r="E16" i="17"/>
  <c r="C5" i="17"/>
  <c r="A1" i="17"/>
  <c r="D113" i="17" l="1"/>
  <c r="F109" i="17"/>
  <c r="E94" i="17"/>
  <c r="F94" i="17"/>
  <c r="E107" i="17"/>
  <c r="F107" i="17"/>
  <c r="F112" i="17"/>
  <c r="E112" i="17"/>
  <c r="E9" i="17"/>
  <c r="E98" i="17"/>
  <c r="F98" i="17"/>
  <c r="E15" i="17"/>
  <c r="E7" i="17"/>
  <c r="D26" i="17"/>
  <c r="E26" i="17" s="1"/>
  <c r="E10" i="17"/>
  <c r="E11" i="17"/>
  <c r="F102" i="17"/>
  <c r="E102" i="17"/>
  <c r="F92" i="17"/>
  <c r="E92" i="17"/>
  <c r="E99" i="17"/>
  <c r="F99" i="17"/>
  <c r="E8" i="17"/>
  <c r="F104" i="17"/>
  <c r="E104" i="17"/>
  <c r="E95" i="17"/>
  <c r="F95" i="17"/>
  <c r="D23" i="17"/>
  <c r="E4" i="17"/>
  <c r="F96" i="17"/>
  <c r="E96" i="17"/>
  <c r="F106" i="17"/>
  <c r="E106" i="17"/>
  <c r="D24" i="17"/>
  <c r="E24" i="17" s="1"/>
  <c r="C85" i="17" s="1"/>
  <c r="E5" i="17"/>
  <c r="E13" i="17"/>
  <c r="F93" i="17"/>
  <c r="E93" i="17"/>
  <c r="F100" i="17"/>
  <c r="E100" i="17"/>
  <c r="E103" i="17"/>
  <c r="F103" i="17"/>
  <c r="E12" i="17"/>
  <c r="E97" i="17"/>
  <c r="E101" i="17"/>
  <c r="E105" i="17"/>
  <c r="F111" i="17"/>
  <c r="D30" i="17"/>
  <c r="E46" i="16"/>
  <c r="D46" i="16"/>
  <c r="A1" i="16"/>
  <c r="E14" i="15" s="1"/>
  <c r="M329" i="15"/>
  <c r="M328" i="15"/>
  <c r="D328" i="15"/>
  <c r="M327" i="15"/>
  <c r="D327" i="15" s="1"/>
  <c r="M326" i="15"/>
  <c r="D326" i="15" s="1"/>
  <c r="M325" i="15"/>
  <c r="D325" i="15" s="1"/>
  <c r="M324" i="15"/>
  <c r="D324" i="15"/>
  <c r="M323" i="15"/>
  <c r="D323" i="15" s="1"/>
  <c r="M322" i="15"/>
  <c r="D322" i="15" s="1"/>
  <c r="M321" i="15"/>
  <c r="D321" i="15" s="1"/>
  <c r="M320" i="15"/>
  <c r="D320" i="15"/>
  <c r="M319" i="15"/>
  <c r="D319" i="15" s="1"/>
  <c r="M318" i="15"/>
  <c r="D318" i="15" s="1"/>
  <c r="M317" i="15"/>
  <c r="D317" i="15" s="1"/>
  <c r="M316" i="15"/>
  <c r="D316" i="15"/>
  <c r="M315" i="15"/>
  <c r="D315" i="15" s="1"/>
  <c r="M314" i="15"/>
  <c r="D314" i="15" s="1"/>
  <c r="M313" i="15"/>
  <c r="D313" i="15" s="1"/>
  <c r="M312" i="15"/>
  <c r="D312" i="15"/>
  <c r="M311" i="15"/>
  <c r="D311" i="15" s="1"/>
  <c r="M310" i="15"/>
  <c r="D310" i="15" s="1"/>
  <c r="M309" i="15"/>
  <c r="D309" i="15" s="1"/>
  <c r="D330" i="15" s="1"/>
  <c r="D333" i="15" s="1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67" i="15"/>
  <c r="E67" i="15"/>
  <c r="D67" i="15"/>
  <c r="C67" i="15"/>
  <c r="F55" i="15"/>
  <c r="E55" i="15"/>
  <c r="D55" i="15"/>
  <c r="C55" i="15"/>
  <c r="C24" i="15"/>
  <c r="E17" i="15"/>
  <c r="E16" i="15"/>
  <c r="E15" i="15"/>
  <c r="E13" i="15"/>
  <c r="E12" i="15"/>
  <c r="E10" i="15"/>
  <c r="E8" i="15"/>
  <c r="D26" i="15"/>
  <c r="E26" i="15" s="1"/>
  <c r="C5" i="15"/>
  <c r="A1" i="15"/>
  <c r="E46" i="14"/>
  <c r="D46" i="14"/>
  <c r="A1" i="14"/>
  <c r="M329" i="13"/>
  <c r="M328" i="13"/>
  <c r="D328" i="13" s="1"/>
  <c r="M327" i="13"/>
  <c r="D327" i="13" s="1"/>
  <c r="M326" i="13"/>
  <c r="D326" i="13" s="1"/>
  <c r="M325" i="13"/>
  <c r="D325" i="13" s="1"/>
  <c r="M324" i="13"/>
  <c r="D324" i="13" s="1"/>
  <c r="M323" i="13"/>
  <c r="D323" i="13" s="1"/>
  <c r="M322" i="13"/>
  <c r="D322" i="13" s="1"/>
  <c r="M321" i="13"/>
  <c r="D321" i="13" s="1"/>
  <c r="M320" i="13"/>
  <c r="D320" i="13" s="1"/>
  <c r="M319" i="13"/>
  <c r="D319" i="13" s="1"/>
  <c r="M318" i="13"/>
  <c r="D318" i="13" s="1"/>
  <c r="M317" i="13"/>
  <c r="D317" i="13"/>
  <c r="M316" i="13"/>
  <c r="D316" i="13" s="1"/>
  <c r="M315" i="13"/>
  <c r="D315" i="13" s="1"/>
  <c r="M314" i="13"/>
  <c r="D314" i="13" s="1"/>
  <c r="M313" i="13"/>
  <c r="D313" i="13" s="1"/>
  <c r="M312" i="13"/>
  <c r="D312" i="13" s="1"/>
  <c r="M311" i="13"/>
  <c r="D311" i="13" s="1"/>
  <c r="M310" i="13"/>
  <c r="D310" i="13" s="1"/>
  <c r="M309" i="13"/>
  <c r="D309" i="13"/>
  <c r="D330" i="13" s="1"/>
  <c r="D333" i="13" s="1"/>
  <c r="F67" i="13"/>
  <c r="E67" i="13"/>
  <c r="D67" i="13"/>
  <c r="C67" i="13"/>
  <c r="F55" i="13"/>
  <c r="E55" i="13"/>
  <c r="D55" i="13"/>
  <c r="C55" i="13"/>
  <c r="C24" i="13"/>
  <c r="C5" i="13"/>
  <c r="A1" i="13"/>
  <c r="E109" i="17" l="1"/>
  <c r="F101" i="15"/>
  <c r="F59" i="17"/>
  <c r="E59" i="17"/>
  <c r="D59" i="17"/>
  <c r="F71" i="17"/>
  <c r="E71" i="17"/>
  <c r="D71" i="17"/>
  <c r="E30" i="17"/>
  <c r="D8" i="12" s="1"/>
  <c r="F108" i="17"/>
  <c r="E108" i="17"/>
  <c r="D27" i="17"/>
  <c r="C113" i="17"/>
  <c r="E113" i="17" s="1"/>
  <c r="E6" i="17"/>
  <c r="D25" i="17"/>
  <c r="E25" i="17" s="1"/>
  <c r="C87" i="17" s="1"/>
  <c r="D18" i="17"/>
  <c r="E18" i="17" s="1"/>
  <c r="D31" i="17"/>
  <c r="E14" i="17"/>
  <c r="D33" i="17"/>
  <c r="D32" i="17"/>
  <c r="D34" i="17"/>
  <c r="D35" i="17"/>
  <c r="E35" i="17" s="1"/>
  <c r="E23" i="17"/>
  <c r="D28" i="17"/>
  <c r="F110" i="17"/>
  <c r="E110" i="17"/>
  <c r="D29" i="17"/>
  <c r="E8" i="13"/>
  <c r="E4" i="13"/>
  <c r="F103" i="13"/>
  <c r="F102" i="13"/>
  <c r="E5" i="13"/>
  <c r="E13" i="13"/>
  <c r="D26" i="13"/>
  <c r="E26" i="13" s="1"/>
  <c r="E6" i="13"/>
  <c r="E10" i="13"/>
  <c r="F85" i="13"/>
  <c r="F87" i="13"/>
  <c r="E15" i="13"/>
  <c r="E12" i="13"/>
  <c r="E17" i="13"/>
  <c r="F86" i="13"/>
  <c r="F88" i="13"/>
  <c r="F105" i="13"/>
  <c r="E97" i="15"/>
  <c r="E85" i="15"/>
  <c r="E88" i="15"/>
  <c r="E92" i="15"/>
  <c r="E93" i="15"/>
  <c r="E6" i="15"/>
  <c r="D25" i="15"/>
  <c r="E25" i="15" s="1"/>
  <c r="E96" i="15"/>
  <c r="D30" i="15"/>
  <c r="E30" i="15" s="1"/>
  <c r="F8" i="12" s="1"/>
  <c r="E89" i="15"/>
  <c r="D33" i="15"/>
  <c r="F60" i="15" s="1"/>
  <c r="D34" i="15"/>
  <c r="D73" i="15" s="1"/>
  <c r="D24" i="15"/>
  <c r="E24" i="15" s="1"/>
  <c r="E5" i="15"/>
  <c r="E9" i="13"/>
  <c r="E14" i="13"/>
  <c r="D18" i="15"/>
  <c r="E18" i="15" s="1"/>
  <c r="D23" i="15"/>
  <c r="E4" i="15"/>
  <c r="E7" i="13"/>
  <c r="E11" i="13"/>
  <c r="E102" i="13"/>
  <c r="F104" i="13"/>
  <c r="D27" i="15"/>
  <c r="D31" i="15"/>
  <c r="D35" i="15"/>
  <c r="E35" i="15" s="1"/>
  <c r="F13" i="12" s="1"/>
  <c r="E86" i="15"/>
  <c r="E90" i="15"/>
  <c r="E94" i="15"/>
  <c r="E98" i="15"/>
  <c r="F100" i="15"/>
  <c r="E100" i="15"/>
  <c r="E101" i="15"/>
  <c r="D28" i="15"/>
  <c r="D32" i="15"/>
  <c r="F102" i="15"/>
  <c r="E102" i="15"/>
  <c r="F104" i="15"/>
  <c r="E104" i="15"/>
  <c r="E7" i="15"/>
  <c r="E9" i="15"/>
  <c r="E11" i="15"/>
  <c r="D29" i="15"/>
  <c r="C106" i="15"/>
  <c r="F85" i="15"/>
  <c r="E87" i="15"/>
  <c r="E91" i="15"/>
  <c r="E95" i="15"/>
  <c r="E99" i="15"/>
  <c r="F103" i="15"/>
  <c r="E103" i="15"/>
  <c r="F105" i="15"/>
  <c r="E105" i="15"/>
  <c r="C86" i="17" l="1"/>
  <c r="K82" i="17"/>
  <c r="D13" i="12"/>
  <c r="D24" i="13"/>
  <c r="E24" i="13" s="1"/>
  <c r="F82" i="17"/>
  <c r="F113" i="17"/>
  <c r="D36" i="17"/>
  <c r="E36" i="17" s="1"/>
  <c r="D70" i="17"/>
  <c r="F58" i="17"/>
  <c r="E31" i="17"/>
  <c r="D9" i="12" s="1"/>
  <c r="E58" i="17"/>
  <c r="D58" i="17"/>
  <c r="F70" i="17"/>
  <c r="E70" i="17"/>
  <c r="F61" i="17"/>
  <c r="E61" i="17"/>
  <c r="D61" i="17"/>
  <c r="F73" i="17"/>
  <c r="E34" i="17"/>
  <c r="D12" i="12" s="1"/>
  <c r="E73" i="17"/>
  <c r="D73" i="17"/>
  <c r="E75" i="17"/>
  <c r="D75" i="17"/>
  <c r="E28" i="17"/>
  <c r="D6" i="12" s="1"/>
  <c r="F63" i="17"/>
  <c r="E63" i="17"/>
  <c r="D63" i="17"/>
  <c r="F75" i="17"/>
  <c r="D62" i="17"/>
  <c r="F74" i="17"/>
  <c r="E62" i="17"/>
  <c r="E74" i="17"/>
  <c r="D74" i="17"/>
  <c r="F62" i="17"/>
  <c r="E29" i="17"/>
  <c r="D7" i="12" s="1"/>
  <c r="D57" i="17"/>
  <c r="F69" i="17"/>
  <c r="E32" i="17"/>
  <c r="D10" i="12" s="1"/>
  <c r="E69" i="17"/>
  <c r="D69" i="17"/>
  <c r="F57" i="17"/>
  <c r="E57" i="17"/>
  <c r="F72" i="17"/>
  <c r="E72" i="17"/>
  <c r="D72" i="17"/>
  <c r="F60" i="17"/>
  <c r="E60" i="17"/>
  <c r="D60" i="17"/>
  <c r="E33" i="17"/>
  <c r="D11" i="12" s="1"/>
  <c r="F56" i="17"/>
  <c r="E56" i="17"/>
  <c r="D56" i="17"/>
  <c r="E27" i="17"/>
  <c r="D5" i="12" s="1"/>
  <c r="F68" i="17"/>
  <c r="C56" i="17"/>
  <c r="E68" i="17"/>
  <c r="D68" i="17"/>
  <c r="C68" i="17"/>
  <c r="E86" i="13"/>
  <c r="D23" i="13"/>
  <c r="E23" i="13" s="1"/>
  <c r="E103" i="13"/>
  <c r="E87" i="13"/>
  <c r="D25" i="13"/>
  <c r="E25" i="13" s="1"/>
  <c r="F59" i="15"/>
  <c r="E59" i="15"/>
  <c r="E72" i="15"/>
  <c r="E34" i="15"/>
  <c r="F12" i="12" s="1"/>
  <c r="E60" i="15"/>
  <c r="E105" i="13"/>
  <c r="D31" i="13"/>
  <c r="F58" i="13" s="1"/>
  <c r="E85" i="13"/>
  <c r="D106" i="13"/>
  <c r="E88" i="13"/>
  <c r="C106" i="13"/>
  <c r="D72" i="15"/>
  <c r="E71" i="15"/>
  <c r="D71" i="15"/>
  <c r="D59" i="15"/>
  <c r="F71" i="15"/>
  <c r="E33" i="15"/>
  <c r="F11" i="12" s="1"/>
  <c r="D61" i="15"/>
  <c r="F73" i="15"/>
  <c r="F61" i="15"/>
  <c r="E61" i="15"/>
  <c r="F72" i="15"/>
  <c r="D60" i="15"/>
  <c r="E73" i="15"/>
  <c r="F94" i="13"/>
  <c r="E94" i="13"/>
  <c r="F90" i="13"/>
  <c r="E90" i="13"/>
  <c r="E16" i="13"/>
  <c r="D35" i="13"/>
  <c r="E35" i="13" s="1"/>
  <c r="E13" i="12" s="1"/>
  <c r="D106" i="15"/>
  <c r="E106" i="15" s="1"/>
  <c r="E23" i="15"/>
  <c r="D36" i="15"/>
  <c r="E36" i="15" s="1"/>
  <c r="D33" i="13"/>
  <c r="D28" i="13"/>
  <c r="D32" i="13"/>
  <c r="E74" i="15"/>
  <c r="F62" i="15"/>
  <c r="E29" i="15"/>
  <c r="F7" i="12" s="1"/>
  <c r="D62" i="15"/>
  <c r="F74" i="15"/>
  <c r="D74" i="15"/>
  <c r="E62" i="15"/>
  <c r="D69" i="15"/>
  <c r="E57" i="15"/>
  <c r="F69" i="15"/>
  <c r="E32" i="15"/>
  <c r="F10" i="12" s="1"/>
  <c r="E69" i="15"/>
  <c r="F57" i="15"/>
  <c r="D57" i="15"/>
  <c r="F95" i="13"/>
  <c r="E95" i="13"/>
  <c r="F91" i="13"/>
  <c r="E91" i="13"/>
  <c r="D34" i="13"/>
  <c r="D30" i="13"/>
  <c r="F101" i="13"/>
  <c r="E101" i="13"/>
  <c r="F96" i="13"/>
  <c r="E96" i="13"/>
  <c r="F92" i="13"/>
  <c r="E92" i="13"/>
  <c r="F75" i="15"/>
  <c r="D75" i="15"/>
  <c r="E63" i="15"/>
  <c r="E28" i="15"/>
  <c r="F6" i="12" s="1"/>
  <c r="E75" i="15"/>
  <c r="F63" i="15"/>
  <c r="D63" i="15"/>
  <c r="F99" i="13"/>
  <c r="E99" i="13"/>
  <c r="E70" i="15"/>
  <c r="F58" i="15"/>
  <c r="E31" i="15"/>
  <c r="F9" i="12" s="1"/>
  <c r="D58" i="15"/>
  <c r="F70" i="15"/>
  <c r="D70" i="15"/>
  <c r="E58" i="15"/>
  <c r="D27" i="13"/>
  <c r="F106" i="15"/>
  <c r="F100" i="13"/>
  <c r="E100" i="13"/>
  <c r="F98" i="13"/>
  <c r="E98" i="13"/>
  <c r="C68" i="15"/>
  <c r="D56" i="15"/>
  <c r="E27" i="15"/>
  <c r="E68" i="15"/>
  <c r="F56" i="15"/>
  <c r="D68" i="15"/>
  <c r="E56" i="15"/>
  <c r="C56" i="15"/>
  <c r="F68" i="15"/>
  <c r="E97" i="13"/>
  <c r="F97" i="13"/>
  <c r="F93" i="13"/>
  <c r="E93" i="13"/>
  <c r="F89" i="13"/>
  <c r="E89" i="13"/>
  <c r="D18" i="13"/>
  <c r="E18" i="13" s="1"/>
  <c r="D29" i="13"/>
  <c r="G52" i="10"/>
  <c r="D52" i="10"/>
  <c r="D14" i="12" l="1"/>
  <c r="E58" i="13"/>
  <c r="F70" i="13"/>
  <c r="D70" i="13"/>
  <c r="E70" i="13"/>
  <c r="E31" i="13"/>
  <c r="E9" i="12" s="1"/>
  <c r="D77" i="17"/>
  <c r="J82" i="17"/>
  <c r="G82" i="17"/>
  <c r="H82" i="17"/>
  <c r="C82" i="17"/>
  <c r="I82" i="17"/>
  <c r="D82" i="17"/>
  <c r="E82" i="17"/>
  <c r="F106" i="13"/>
  <c r="D58" i="13"/>
  <c r="D36" i="13"/>
  <c r="E36" i="13" s="1"/>
  <c r="E106" i="13"/>
  <c r="F71" i="13"/>
  <c r="E71" i="13"/>
  <c r="F59" i="13"/>
  <c r="D71" i="13"/>
  <c r="E59" i="13"/>
  <c r="E30" i="13"/>
  <c r="E8" i="12" s="1"/>
  <c r="D59" i="13"/>
  <c r="D69" i="13"/>
  <c r="E57" i="13"/>
  <c r="D57" i="13"/>
  <c r="F69" i="13"/>
  <c r="E32" i="13"/>
  <c r="E10" i="12" s="1"/>
  <c r="E69" i="13"/>
  <c r="F57" i="13"/>
  <c r="F5" i="12"/>
  <c r="F14" i="12" s="1"/>
  <c r="D73" i="13"/>
  <c r="E61" i="13"/>
  <c r="D61" i="13"/>
  <c r="F73" i="13"/>
  <c r="E34" i="13"/>
  <c r="E12" i="12" s="1"/>
  <c r="E73" i="13"/>
  <c r="F61" i="13"/>
  <c r="F75" i="13"/>
  <c r="E75" i="13"/>
  <c r="F63" i="13"/>
  <c r="D75" i="13"/>
  <c r="E63" i="13"/>
  <c r="E28" i="13"/>
  <c r="E6" i="12" s="1"/>
  <c r="D63" i="13"/>
  <c r="D60" i="13"/>
  <c r="E33" i="13"/>
  <c r="E11" i="12" s="1"/>
  <c r="F72" i="13"/>
  <c r="E72" i="13"/>
  <c r="F60" i="13"/>
  <c r="D72" i="13"/>
  <c r="E60" i="13"/>
  <c r="E74" i="13"/>
  <c r="F62" i="13"/>
  <c r="E29" i="13"/>
  <c r="E7" i="12" s="1"/>
  <c r="D74" i="13"/>
  <c r="E62" i="13"/>
  <c r="D62" i="13"/>
  <c r="F74" i="13"/>
  <c r="C68" i="13"/>
  <c r="D56" i="13"/>
  <c r="E27" i="13"/>
  <c r="E5" i="12" s="1"/>
  <c r="F68" i="13"/>
  <c r="C56" i="13"/>
  <c r="E68" i="13"/>
  <c r="F56" i="13"/>
  <c r="D68" i="13"/>
  <c r="E56" i="13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E80" i="4"/>
  <c r="E14" i="12" l="1"/>
  <c r="E66" i="4"/>
  <c r="E68" i="4"/>
  <c r="E72" i="4"/>
  <c r="E83" i="4"/>
  <c r="E82" i="4"/>
  <c r="E79" i="4"/>
  <c r="E75" i="4"/>
  <c r="E71" i="4"/>
  <c r="E70" i="4"/>
  <c r="E67" i="4"/>
  <c r="E65" i="4"/>
  <c r="E81" i="4"/>
  <c r="F85" i="4"/>
  <c r="C85" i="4"/>
  <c r="D85" i="4" l="1"/>
  <c r="E16" i="4"/>
  <c r="G13" i="12" s="1"/>
  <c r="D53" i="4"/>
  <c r="F52" i="4"/>
  <c r="D49" i="4"/>
  <c r="F50" i="4"/>
  <c r="F51" i="4"/>
  <c r="E54" i="4"/>
  <c r="F55" i="4"/>
  <c r="C48" i="4"/>
  <c r="E7" i="4"/>
  <c r="E6" i="4"/>
  <c r="E4" i="4"/>
  <c r="E85" i="4" l="1"/>
  <c r="E12" i="4"/>
  <c r="G9" i="12" s="1"/>
  <c r="D48" i="4"/>
  <c r="E49" i="4"/>
  <c r="D50" i="4"/>
  <c r="D52" i="4"/>
  <c r="E53" i="4"/>
  <c r="F54" i="4"/>
  <c r="E8" i="4"/>
  <c r="E15" i="4"/>
  <c r="G12" i="12" s="1"/>
  <c r="E11" i="4"/>
  <c r="G8" i="12" s="1"/>
  <c r="E48" i="4"/>
  <c r="F49" i="4"/>
  <c r="D51" i="4"/>
  <c r="E52" i="4"/>
  <c r="F53" i="4"/>
  <c r="D55" i="4"/>
  <c r="E14" i="4"/>
  <c r="G11" i="12" s="1"/>
  <c r="E10" i="4"/>
  <c r="G7" i="12" s="1"/>
  <c r="F48" i="4"/>
  <c r="E50" i="4"/>
  <c r="E51" i="4"/>
  <c r="D54" i="4"/>
  <c r="E55" i="4"/>
  <c r="E13" i="4"/>
  <c r="G10" i="12" s="1"/>
  <c r="E9" i="4"/>
  <c r="G6" i="12" s="1"/>
  <c r="E40" i="4" l="1"/>
  <c r="E42" i="4"/>
  <c r="F37" i="4"/>
  <c r="D43" i="4"/>
  <c r="E38" i="4"/>
  <c r="E36" i="4"/>
  <c r="D39" i="4"/>
  <c r="F41" i="4"/>
  <c r="F36" i="4"/>
  <c r="D38" i="4"/>
  <c r="E39" i="4"/>
  <c r="F40" i="4"/>
  <c r="D42" i="4"/>
  <c r="E43" i="4"/>
  <c r="D37" i="4"/>
  <c r="F39" i="4"/>
  <c r="D41" i="4"/>
  <c r="F43" i="4"/>
  <c r="D36" i="4"/>
  <c r="E37" i="4"/>
  <c r="F38" i="4"/>
  <c r="D40" i="4"/>
  <c r="E41" i="4"/>
  <c r="F42" i="4"/>
  <c r="C36" i="4"/>
  <c r="F47" i="4" l="1"/>
  <c r="E47" i="4"/>
  <c r="D47" i="4"/>
  <c r="C47" i="4"/>
  <c r="F35" i="4"/>
  <c r="E35" i="4"/>
  <c r="D35" i="4"/>
  <c r="C35" i="4"/>
  <c r="C5" i="4"/>
  <c r="E5" i="4" l="1"/>
  <c r="G5" i="12" s="1"/>
  <c r="G14" i="12" s="1"/>
  <c r="D17" i="4"/>
  <c r="E1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Michael Odgaard</author>
  </authors>
  <commentList>
    <comment ref="L6" authorId="0" shapeId="0" xr:uid="{62472B64-6DFD-4944-B50A-584D1FE3187A}">
      <text>
        <r>
          <rPr>
            <b/>
            <sz val="9"/>
            <color indexed="81"/>
            <rFont val="Tahoma"/>
            <family val="2"/>
          </rPr>
          <t>Summen af elvarme og varmepumper for indekseringsår summeres før det indekseres, hvorefter hele forbruget tilskrives elvarme.</t>
        </r>
      </text>
    </comment>
    <comment ref="L7" authorId="0" shapeId="0" xr:uid="{3BC8B732-A3B2-40B8-BA48-4881634B04D7}">
      <text>
        <r>
          <rPr>
            <b/>
            <sz val="9"/>
            <color indexed="81"/>
            <rFont val="Tahoma"/>
            <family val="2"/>
          </rPr>
          <t>Summen af elvarme og varmepumper for indekseringsår summeres før det indekseres, hvorefter hele forbruget tilskrives elvarme.</t>
        </r>
      </text>
    </comment>
    <comment ref="L8" authorId="0" shapeId="0" xr:uid="{7A67FB5E-1EA0-4AA5-9706-A7D8294F0168}">
      <text>
        <r>
          <rPr>
            <b/>
            <sz val="9"/>
            <color indexed="81"/>
            <rFont val="Tahoma"/>
            <family val="2"/>
          </rPr>
          <t>Ekskl. elforbrug til opvarmning.</t>
        </r>
      </text>
    </comment>
  </commentList>
</comments>
</file>

<file path=xl/sharedStrings.xml><?xml version="1.0" encoding="utf-8"?>
<sst xmlns="http://schemas.openxmlformats.org/spreadsheetml/2006/main" count="611" uniqueCount="138">
  <si>
    <t>Landbrug</t>
  </si>
  <si>
    <t>Rumvarme (elvarme)</t>
  </si>
  <si>
    <t>Varmt vand (elvarme)</t>
  </si>
  <si>
    <t>Rumvarme (varmepumpe)</t>
  </si>
  <si>
    <t>Varmt vand (varmepumpe)</t>
  </si>
  <si>
    <t>Husholdninger</t>
  </si>
  <si>
    <t>Gartneri</t>
  </si>
  <si>
    <t>Handel (detail + engros)</t>
  </si>
  <si>
    <t>Privat service</t>
  </si>
  <si>
    <t>Offentlig service</t>
  </si>
  <si>
    <t>Bygge og anlægsvirksomhed</t>
  </si>
  <si>
    <t>Fremstillingsvirksomhed</t>
  </si>
  <si>
    <t>Transport</t>
  </si>
  <si>
    <t>Samlet</t>
  </si>
  <si>
    <t>Fordeling af slutforbrug på omsætningsenhed</t>
  </si>
  <si>
    <t>Slutforbrug</t>
  </si>
  <si>
    <t>Elkomfur</t>
  </si>
  <si>
    <t>Belysning</t>
  </si>
  <si>
    <t>Køle-maskiner, Elkomkompressorer</t>
  </si>
  <si>
    <t>Motorer, mv</t>
  </si>
  <si>
    <t>Off. service</t>
  </si>
  <si>
    <t>Virkningsgrader for omsætningsenheder</t>
  </si>
  <si>
    <t>Slutforbrug fordelt på omsætningsenhed TJ</t>
  </si>
  <si>
    <t>TJ</t>
  </si>
  <si>
    <t>Elforbrug på hovedkategorier (inkl. elvarme)</t>
  </si>
  <si>
    <t>I alt</t>
  </si>
  <si>
    <t>kWh</t>
  </si>
  <si>
    <t>Antal</t>
  </si>
  <si>
    <t>Handel</t>
  </si>
  <si>
    <t>Lejligheder, i alt</t>
  </si>
  <si>
    <t>Huse, i alt</t>
  </si>
  <si>
    <t>Fritidshuse, i alt</t>
  </si>
  <si>
    <t>Landbrug, i alt</t>
  </si>
  <si>
    <t>Gartneri, i alt</t>
  </si>
  <si>
    <t>Nærings- og nydelsesmiddelindustri, i alt</t>
  </si>
  <si>
    <t>Tekstil-, beklædnings- og læderindustri, i alt</t>
  </si>
  <si>
    <t>Elforbrug fordelt på kategorier</t>
  </si>
  <si>
    <t>Træindustri, i alt</t>
  </si>
  <si>
    <t>Papir- og grafisk industri, i alt</t>
  </si>
  <si>
    <t>Kemisk industri, i alt</t>
  </si>
  <si>
    <t>Sten- ler- og glasindustri, i alt</t>
  </si>
  <si>
    <t>Jern- og metalværker, i alt</t>
  </si>
  <si>
    <t>Jern- og metalindustri, i alt</t>
  </si>
  <si>
    <t>Møbelindu., legetøjsfab., guld og sølv m.v., i alt</t>
  </si>
  <si>
    <t>Bygge- og anlægsvirksomhed, i alt</t>
  </si>
  <si>
    <t>Detail- og engroshandel, i alt</t>
  </si>
  <si>
    <t>Service- og forlystelsesvirksomhed, i alt</t>
  </si>
  <si>
    <t>Offentlige foretageneder, i alt</t>
  </si>
  <si>
    <t>Gade- og vejbelysning, i alt</t>
  </si>
  <si>
    <t>Elektriske baner, i alt</t>
  </si>
  <si>
    <t>Enhedsforbrug (kWh/inst.)</t>
  </si>
  <si>
    <t>Slutforbrug fordelt på omsætningsenhed kWh</t>
  </si>
  <si>
    <t>Kategori</t>
  </si>
  <si>
    <t>Læsø Elnet - Læsø Kommune</t>
  </si>
  <si>
    <t xml:space="preserve">Lejligheder m.v. uden elvarme                           </t>
  </si>
  <si>
    <t xml:space="preserve">Lejligheder m.v. med elvarme                            </t>
  </si>
  <si>
    <t xml:space="preserve">Lejligheder m.v. fællesforbrug                          </t>
  </si>
  <si>
    <t xml:space="preserve">Lejligheder, i alt                                      </t>
  </si>
  <si>
    <t xml:space="preserve">Parcel-, række- m.v. huse uden elvarme                  </t>
  </si>
  <si>
    <t xml:space="preserve">Parcel-, række- m.v. huse med elvarme                   </t>
  </si>
  <si>
    <t xml:space="preserve">Parcel-, række- m.v. huse med varmepumpe                </t>
  </si>
  <si>
    <t xml:space="preserve">Huse, i alt                                             </t>
  </si>
  <si>
    <t xml:space="preserve">Fritidshuse, i alt                                      </t>
  </si>
  <si>
    <t xml:space="preserve">Boliger, i alt                                          </t>
  </si>
  <si>
    <t xml:space="preserve">Landbrug uden elvarme                                   </t>
  </si>
  <si>
    <t xml:space="preserve">Landbrug med elvarme                                    </t>
  </si>
  <si>
    <t xml:space="preserve">Vandingsanlæg (i landbrug)                              </t>
  </si>
  <si>
    <t xml:space="preserve">Landbrug, i alt                                         </t>
  </si>
  <si>
    <t xml:space="preserve">Gartneri, i alt                                         </t>
  </si>
  <si>
    <t xml:space="preserve">Nærings- og nydelsesmiddelindustri, i alt               </t>
  </si>
  <si>
    <t xml:space="preserve">Tekstil-, beklædnings- og læderindustri, i alt          </t>
  </si>
  <si>
    <t xml:space="preserve">Træindustri, i alt                                      </t>
  </si>
  <si>
    <t xml:space="preserve">Papir- og grafisk industri, i alt                       </t>
  </si>
  <si>
    <t xml:space="preserve">Kemisk industri, i alt                                  </t>
  </si>
  <si>
    <t xml:space="preserve">Sten-, ler- og glasindustri, i alt                      </t>
  </si>
  <si>
    <t xml:space="preserve">Jern- og metalværker, i alt                             </t>
  </si>
  <si>
    <t xml:space="preserve">Støberier - tidl under anden kat                        </t>
  </si>
  <si>
    <t xml:space="preserve">Jern- og metalindustri i øvrigt - tidl 3800total        </t>
  </si>
  <si>
    <t xml:space="preserve">Fremstillingsvirksomhed, i alt                          </t>
  </si>
  <si>
    <t xml:space="preserve">Bygge- og anlægsvirksomhed, i alt                       </t>
  </si>
  <si>
    <t xml:space="preserve">Detailhandel, i alt                                     </t>
  </si>
  <si>
    <t xml:space="preserve">Engroshandel og køle/frysehuse, i alt                   </t>
  </si>
  <si>
    <t xml:space="preserve">Detail- og engroshandel, i alt                          </t>
  </si>
  <si>
    <t xml:space="preserve">Restaurations- og hotelvirksomhed                       </t>
  </si>
  <si>
    <t xml:space="preserve">Bank- og forsikringsvirks. samt forr., i alt            </t>
  </si>
  <si>
    <t xml:space="preserve">Kulturelle aktiviteter og husholdningsservice           </t>
  </si>
  <si>
    <t xml:space="preserve">Service- og forlystelsesvirksomhed                      </t>
  </si>
  <si>
    <t xml:space="preserve">El-, gas-, varme- og vandforsyning                      </t>
  </si>
  <si>
    <t xml:space="preserve">Kloak- og renovationsvæsen samt rensningsanlæg          </t>
  </si>
  <si>
    <t xml:space="preserve">Undervisning og forskning                               </t>
  </si>
  <si>
    <t xml:space="preserve">Sundheds- og veterinærvæsen                             </t>
  </si>
  <si>
    <t xml:space="preserve">Sociale institutioner samt foreninger                   </t>
  </si>
  <si>
    <t xml:space="preserve">Postvæsen og telekommunikation                          </t>
  </si>
  <si>
    <t xml:space="preserve">Offentlig administration                                </t>
  </si>
  <si>
    <t xml:space="preserve">Offentlige foretagender, i alt                          </t>
  </si>
  <si>
    <t xml:space="preserve">Gade- og vejbelysning, i alt                            </t>
  </si>
  <si>
    <t xml:space="preserve">Elektriske baner - tidl 4600total                       </t>
  </si>
  <si>
    <t xml:space="preserve">Øvrig transport - tidl under anden kat                  </t>
  </si>
  <si>
    <t>Salg 2010</t>
  </si>
  <si>
    <t>Kode</t>
  </si>
  <si>
    <t>Fordeling af elforbrug i Læsø Kommune</t>
  </si>
  <si>
    <t>Elforbrug 2010 - Læsø Kommune</t>
  </si>
  <si>
    <t>Fritidshuse</t>
  </si>
  <si>
    <t>Fordeling i HEF-område</t>
  </si>
  <si>
    <t>Fordelingsprocent</t>
  </si>
  <si>
    <t>Grafer -</t>
  </si>
  <si>
    <r>
      <t xml:space="preserve">Anonymiseret og/eller ukendt </t>
    </r>
    <r>
      <rPr>
        <b/>
        <sz val="10"/>
        <color rgb="FFFF0000"/>
        <rFont val="Arial"/>
        <family val="2"/>
      </rPr>
      <t>*</t>
    </r>
  </si>
  <si>
    <r>
      <rPr>
        <b/>
        <sz val="10"/>
        <color rgb="FFFF0000"/>
        <rFont val="Arial"/>
        <family val="2"/>
      </rPr>
      <t>*</t>
    </r>
    <r>
      <rPr>
        <sz val="10"/>
        <color rgb="FFFF0000"/>
        <rFont val="Arial"/>
        <family val="2"/>
      </rPr>
      <t xml:space="preserve"> Anonymiseret eller ukendt elforbrug i kategorien 999 fra Energi Data Service, Energinet.dk allokeres forholdsmæssigt på øvrige kategorier med undtagelse af opvarmning.</t>
    </r>
  </si>
  <si>
    <t>Allokering af 'Anonymiseret og/eller ukendt'</t>
  </si>
  <si>
    <t>Elektriske baner og øvrig transport, i alt</t>
  </si>
  <si>
    <t>Anonymiseret og/eller ukendt</t>
  </si>
  <si>
    <t>Energi Data Service, Energinet.dk, 2020</t>
  </si>
  <si>
    <t>Kategorikode</t>
  </si>
  <si>
    <t>Kategorinavn</t>
  </si>
  <si>
    <t>Samlet forbrug (kWh)</t>
  </si>
  <si>
    <t>Antal målepunkter</t>
  </si>
  <si>
    <t>Lejligheder m.v. uden elvarme</t>
  </si>
  <si>
    <t>Lejligheder m.v. med elvarme</t>
  </si>
  <si>
    <t>Parcel-, række- m.v. huse uden elvarme</t>
  </si>
  <si>
    <t>Parcel-, række- m.v. huse med elvarme</t>
  </si>
  <si>
    <t>Parcel-, række- m.v. huse med varmepumpe</t>
  </si>
  <si>
    <t>Landbrug uden elvarme</t>
  </si>
  <si>
    <t xml:space="preserve">Bank- og forsikringsvirks. samt forretningsservice         </t>
  </si>
  <si>
    <t>Kloak- og renovationsvæsen samt rensningsanlæg</t>
  </si>
  <si>
    <t>Anonymiseret og/eller ukendt (ALLOKERES)</t>
  </si>
  <si>
    <t>Lejligheder m.v. fællesforbrug</t>
  </si>
  <si>
    <t>Energi Data Service, Energinet.dk, 2022</t>
  </si>
  <si>
    <t>Gennemsnitlig procesvirkningsgrad, klassisk el-forbrug:</t>
  </si>
  <si>
    <t>%</t>
  </si>
  <si>
    <t>Fjernvarmens el-forbrug, jf. Bilag 1 (elpatroner, varmepumper):</t>
  </si>
  <si>
    <t>Nettoenergiforbrug fordelt på omsætningsenheder</t>
  </si>
  <si>
    <t>Klassisk el-forbrug (belysning, apparater mv.)</t>
  </si>
  <si>
    <t>Elforbrug an forbruger til varmeformål (TJ)</t>
  </si>
  <si>
    <t>Elvandvarmer</t>
  </si>
  <si>
    <t>Elradiator</t>
  </si>
  <si>
    <t>Varmepumper, individuel</t>
  </si>
  <si>
    <t>Elforbrug fordelt på kategorier (2020)</t>
  </si>
  <si>
    <t>Indeksering af elforbrug 2010-niveau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</si>
</sst>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#,##0.0"/>
    <numFmt numFmtId="169" formatCode="_ * #,##0_ ;_ * \-#,##0_ ;_ * &quot;-&quot;??_ ;_ @_ "/>
    <numFmt numFmtId="170" formatCode="_ * #,##0.0_ ;_ * \-#,##0.0_ ;_ * &quot;-&quot;??_ ;_ @_ "/>
    <numFmt numFmtId="171" formatCode="_ * #,##0.0000_ ;_ * \-#,##0.0000_ ;_ * &quot;-&quot;??_ ;_ @_ 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5"/>
      <name val="Arial"/>
      <family val="2"/>
    </font>
    <font>
      <sz val="10"/>
      <color theme="0" tint="-0.3499862666707357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2" tint="-9.9978637043366805E-2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5" fillId="0" borderId="0"/>
    <xf numFmtId="0" fontId="8" fillId="0" borderId="0"/>
    <xf numFmtId="9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9" fillId="0" borderId="0"/>
    <xf numFmtId="0" fontId="12" fillId="0" borderId="0"/>
    <xf numFmtId="0" fontId="4" fillId="0" borderId="0"/>
    <xf numFmtId="0" fontId="13" fillId="0" borderId="0"/>
    <xf numFmtId="16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5">
    <xf numFmtId="0" fontId="0" fillId="0" borderId="0" xfId="0"/>
    <xf numFmtId="0" fontId="10" fillId="3" borderId="0" xfId="2" applyFont="1" applyFill="1"/>
    <xf numFmtId="0" fontId="11" fillId="3" borderId="0" xfId="2" applyFont="1" applyFill="1"/>
    <xf numFmtId="3" fontId="11" fillId="3" borderId="0" xfId="2" applyNumberFormat="1" applyFont="1" applyFill="1"/>
    <xf numFmtId="10" fontId="11" fillId="3" borderId="0" xfId="3" applyNumberFormat="1" applyFont="1" applyFill="1"/>
    <xf numFmtId="0" fontId="11" fillId="3" borderId="0" xfId="2" applyFont="1" applyFill="1" applyBorder="1"/>
    <xf numFmtId="0" fontId="6" fillId="2" borderId="0" xfId="2" applyFont="1" applyFill="1"/>
    <xf numFmtId="0" fontId="6" fillId="2" borderId="1" xfId="2" applyFont="1" applyFill="1" applyBorder="1"/>
    <xf numFmtId="0" fontId="6" fillId="2" borderId="1" xfId="2" applyFont="1" applyFill="1" applyBorder="1" applyAlignment="1">
      <alignment vertical="top"/>
    </xf>
    <xf numFmtId="168" fontId="6" fillId="4" borderId="1" xfId="2" applyNumberFormat="1" applyFont="1" applyFill="1" applyBorder="1"/>
    <xf numFmtId="0" fontId="10" fillId="3" borderId="0" xfId="0" applyFont="1" applyFill="1"/>
    <xf numFmtId="0" fontId="0" fillId="3" borderId="0" xfId="0" applyFill="1"/>
    <xf numFmtId="0" fontId="15" fillId="3" borderId="0" xfId="0" applyFont="1" applyFill="1"/>
    <xf numFmtId="0" fontId="14" fillId="3" borderId="0" xfId="0" applyFont="1" applyFill="1"/>
    <xf numFmtId="0" fontId="10" fillId="0" borderId="0" xfId="0" applyFont="1" applyFill="1"/>
    <xf numFmtId="0" fontId="0" fillId="0" borderId="0" xfId="0" applyFill="1"/>
    <xf numFmtId="165" fontId="6" fillId="4" borderId="4" xfId="2" applyNumberFormat="1" applyFont="1" applyFill="1" applyBorder="1"/>
    <xf numFmtId="0" fontId="6" fillId="5" borderId="0" xfId="2" applyFont="1" applyFill="1"/>
    <xf numFmtId="0" fontId="12" fillId="5" borderId="0" xfId="1" applyFont="1" applyFill="1"/>
    <xf numFmtId="0" fontId="6" fillId="5" borderId="0" xfId="2" applyFont="1" applyFill="1" applyBorder="1"/>
    <xf numFmtId="0" fontId="6" fillId="5" borderId="0" xfId="2" applyFont="1" applyFill="1" applyBorder="1" applyAlignment="1">
      <alignment horizontal="center" wrapText="1"/>
    </xf>
    <xf numFmtId="0" fontId="6" fillId="5" borderId="1" xfId="2" applyFont="1" applyFill="1" applyBorder="1"/>
    <xf numFmtId="0" fontId="6" fillId="5" borderId="2" xfId="2" applyFont="1" applyFill="1" applyBorder="1"/>
    <xf numFmtId="0" fontId="6" fillId="5" borderId="1" xfId="2" applyFont="1" applyFill="1" applyBorder="1" applyAlignment="1">
      <alignment horizontal="right"/>
    </xf>
    <xf numFmtId="3" fontId="6" fillId="5" borderId="0" xfId="2" applyNumberFormat="1" applyFont="1" applyFill="1"/>
    <xf numFmtId="0" fontId="6" fillId="5" borderId="0" xfId="2" applyFont="1" applyFill="1" applyBorder="1" applyAlignment="1"/>
    <xf numFmtId="0" fontId="6" fillId="5" borderId="4" xfId="2" applyFont="1" applyFill="1" applyBorder="1"/>
    <xf numFmtId="10" fontId="6" fillId="5" borderId="4" xfId="2" applyNumberFormat="1" applyFont="1" applyFill="1" applyBorder="1"/>
    <xf numFmtId="3" fontId="12" fillId="5" borderId="4" xfId="6" applyNumberFormat="1" applyFont="1" applyFill="1" applyBorder="1"/>
    <xf numFmtId="165" fontId="6" fillId="5" borderId="4" xfId="2" applyNumberFormat="1" applyFont="1" applyFill="1" applyBorder="1"/>
    <xf numFmtId="167" fontId="6" fillId="5" borderId="0" xfId="6" applyNumberFormat="1" applyFont="1" applyFill="1"/>
    <xf numFmtId="3" fontId="12" fillId="5" borderId="0" xfId="6" applyNumberFormat="1" applyFont="1" applyFill="1" applyBorder="1"/>
    <xf numFmtId="3" fontId="6" fillId="5" borderId="0" xfId="2" applyNumberFormat="1" applyFont="1" applyFill="1" applyBorder="1"/>
    <xf numFmtId="0" fontId="6" fillId="5" borderId="0" xfId="7" applyFont="1" applyFill="1" applyBorder="1"/>
    <xf numFmtId="9" fontId="6" fillId="5" borderId="0" xfId="5" applyNumberFormat="1" applyFont="1" applyFill="1" applyBorder="1"/>
    <xf numFmtId="2" fontId="6" fillId="5" borderId="0" xfId="6" applyNumberFormat="1" applyFont="1" applyFill="1"/>
    <xf numFmtId="168" fontId="12" fillId="5" borderId="0" xfId="6" applyNumberFormat="1" applyFont="1" applyFill="1" applyBorder="1"/>
    <xf numFmtId="3" fontId="6" fillId="5" borderId="1" xfId="2" applyNumberFormat="1" applyFont="1" applyFill="1" applyBorder="1"/>
    <xf numFmtId="1" fontId="6" fillId="5" borderId="1" xfId="2" applyNumberFormat="1" applyFont="1" applyFill="1" applyBorder="1"/>
    <xf numFmtId="167" fontId="6" fillId="5" borderId="0" xfId="6" applyNumberFormat="1" applyFont="1" applyFill="1" applyBorder="1"/>
    <xf numFmtId="2" fontId="6" fillId="5" borderId="0" xfId="2" applyNumberFormat="1" applyFont="1" applyFill="1" applyBorder="1"/>
    <xf numFmtId="167" fontId="6" fillId="5" borderId="0" xfId="2" applyNumberFormat="1" applyFont="1" applyFill="1" applyBorder="1" applyAlignment="1">
      <alignment vertical="top"/>
    </xf>
    <xf numFmtId="9" fontId="6" fillId="5" borderId="0" xfId="2" applyNumberFormat="1" applyFont="1" applyFill="1" applyBorder="1"/>
    <xf numFmtId="167" fontId="6" fillId="5" borderId="0" xfId="2" applyNumberFormat="1" applyFont="1" applyFill="1" applyBorder="1"/>
    <xf numFmtId="0" fontId="6" fillId="5" borderId="9" xfId="2" applyFont="1" applyFill="1" applyBorder="1" applyAlignment="1">
      <alignment vertical="top"/>
    </xf>
    <xf numFmtId="0" fontId="6" fillId="5" borderId="2" xfId="2" applyFont="1" applyFill="1" applyBorder="1" applyAlignment="1">
      <alignment vertical="top"/>
    </xf>
    <xf numFmtId="0" fontId="6" fillId="5" borderId="3" xfId="2" applyFont="1" applyFill="1" applyBorder="1" applyAlignment="1">
      <alignment vertical="top"/>
    </xf>
    <xf numFmtId="0" fontId="6" fillId="5" borderId="7" xfId="2" applyFont="1" applyFill="1" applyBorder="1" applyAlignment="1">
      <alignment vertical="top"/>
    </xf>
    <xf numFmtId="10" fontId="6" fillId="5" borderId="0" xfId="2" applyNumberFormat="1" applyFont="1" applyFill="1" applyBorder="1" applyAlignment="1">
      <alignment horizontal="center" vertical="top"/>
    </xf>
    <xf numFmtId="10" fontId="6" fillId="5" borderId="8" xfId="2" applyNumberFormat="1" applyFont="1" applyFill="1" applyBorder="1" applyAlignment="1">
      <alignment horizontal="center" vertical="top"/>
    </xf>
    <xf numFmtId="0" fontId="6" fillId="5" borderId="0" xfId="2" applyFont="1" applyFill="1" applyBorder="1" applyAlignment="1">
      <alignment horizontal="center" vertical="top"/>
    </xf>
    <xf numFmtId="9" fontId="6" fillId="5" borderId="0" xfId="2" applyNumberFormat="1" applyFont="1" applyFill="1" applyBorder="1" applyAlignment="1">
      <alignment horizontal="center" vertical="top"/>
    </xf>
    <xf numFmtId="9" fontId="6" fillId="5" borderId="8" xfId="2" applyNumberFormat="1" applyFont="1" applyFill="1" applyBorder="1" applyAlignment="1">
      <alignment horizontal="center" vertical="top"/>
    </xf>
    <xf numFmtId="0" fontId="6" fillId="5" borderId="7" xfId="2" applyFont="1" applyFill="1" applyBorder="1"/>
    <xf numFmtId="0" fontId="6" fillId="5" borderId="8" xfId="2" applyFont="1" applyFill="1" applyBorder="1"/>
    <xf numFmtId="0" fontId="6" fillId="5" borderId="5" xfId="2" applyFont="1" applyFill="1" applyBorder="1" applyAlignment="1">
      <alignment vertical="top"/>
    </xf>
    <xf numFmtId="9" fontId="6" fillId="5" borderId="10" xfId="2" applyNumberFormat="1" applyFont="1" applyFill="1" applyBorder="1"/>
    <xf numFmtId="9" fontId="6" fillId="5" borderId="6" xfId="2" applyNumberFormat="1" applyFont="1" applyFill="1" applyBorder="1"/>
    <xf numFmtId="0" fontId="6" fillId="5" borderId="1" xfId="2" applyFont="1" applyFill="1" applyBorder="1" applyAlignment="1">
      <alignment vertical="top"/>
    </xf>
    <xf numFmtId="168" fontId="6" fillId="5" borderId="1" xfId="2" applyNumberFormat="1" applyFont="1" applyFill="1" applyBorder="1"/>
    <xf numFmtId="169" fontId="6" fillId="5" borderId="13" xfId="13" applyNumberFormat="1" applyFont="1" applyFill="1" applyBorder="1"/>
    <xf numFmtId="169" fontId="6" fillId="5" borderId="11" xfId="13" applyNumberFormat="1" applyFont="1" applyFill="1" applyBorder="1"/>
    <xf numFmtId="169" fontId="6" fillId="5" borderId="13" xfId="2" applyNumberFormat="1" applyFont="1" applyFill="1" applyBorder="1"/>
    <xf numFmtId="169" fontId="6" fillId="5" borderId="12" xfId="2" applyNumberFormat="1" applyFont="1" applyFill="1" applyBorder="1"/>
    <xf numFmtId="169" fontId="6" fillId="5" borderId="4" xfId="13" applyNumberFormat="1" applyFont="1" applyFill="1" applyBorder="1"/>
    <xf numFmtId="169" fontId="6" fillId="5" borderId="7" xfId="13" applyNumberFormat="1" applyFont="1" applyFill="1" applyBorder="1"/>
    <xf numFmtId="169" fontId="6" fillId="5" borderId="4" xfId="2" applyNumberFormat="1" applyFont="1" applyFill="1" applyBorder="1"/>
    <xf numFmtId="169" fontId="6" fillId="5" borderId="8" xfId="2" applyNumberFormat="1" applyFont="1" applyFill="1" applyBorder="1"/>
    <xf numFmtId="0" fontId="6" fillId="5" borderId="5" xfId="2" applyFont="1" applyFill="1" applyBorder="1"/>
    <xf numFmtId="169" fontId="6" fillId="5" borderId="14" xfId="13" applyNumberFormat="1" applyFont="1" applyFill="1" applyBorder="1"/>
    <xf numFmtId="169" fontId="6" fillId="5" borderId="5" xfId="13" applyNumberFormat="1" applyFont="1" applyFill="1" applyBorder="1"/>
    <xf numFmtId="169" fontId="6" fillId="5" borderId="14" xfId="2" applyNumberFormat="1" applyFont="1" applyFill="1" applyBorder="1"/>
    <xf numFmtId="169" fontId="6" fillId="5" borderId="6" xfId="2" applyNumberFormat="1" applyFont="1" applyFill="1" applyBorder="1"/>
    <xf numFmtId="169" fontId="6" fillId="5" borderId="0" xfId="2" applyNumberFormat="1" applyFont="1" applyFill="1"/>
    <xf numFmtId="169" fontId="6" fillId="5" borderId="0" xfId="13" applyNumberFormat="1" applyFont="1" applyFill="1" applyBorder="1"/>
    <xf numFmtId="170" fontId="6" fillId="5" borderId="0" xfId="13" applyNumberFormat="1" applyFont="1" applyFill="1" applyBorder="1"/>
    <xf numFmtId="169" fontId="0" fillId="0" borderId="0" xfId="13" applyNumberFormat="1" applyFont="1"/>
    <xf numFmtId="169" fontId="0" fillId="5" borderId="0" xfId="13" applyNumberFormat="1" applyFont="1" applyFill="1"/>
    <xf numFmtId="168" fontId="6" fillId="5" borderId="0" xfId="2" applyNumberFormat="1" applyFont="1" applyFill="1"/>
    <xf numFmtId="0" fontId="12" fillId="0" borderId="0" xfId="8" applyFill="1" applyBorder="1"/>
    <xf numFmtId="0" fontId="0" fillId="0" borderId="0" xfId="0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right" wrapText="1"/>
    </xf>
    <xf numFmtId="3" fontId="13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/>
    <xf numFmtId="3" fontId="12" fillId="0" borderId="0" xfId="9" applyNumberFormat="1" applyFont="1" applyFill="1" applyBorder="1"/>
    <xf numFmtId="0" fontId="13" fillId="0" borderId="0" xfId="0" applyFont="1" applyFill="1" applyBorder="1" applyAlignment="1">
      <alignment wrapText="1"/>
    </xf>
    <xf numFmtId="0" fontId="0" fillId="0" borderId="0" xfId="0" applyBorder="1"/>
    <xf numFmtId="0" fontId="6" fillId="0" borderId="0" xfId="0" applyFont="1" applyBorder="1"/>
    <xf numFmtId="0" fontId="14" fillId="0" borderId="0" xfId="0" applyFont="1" applyFill="1"/>
    <xf numFmtId="0" fontId="13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right" wrapText="1"/>
    </xf>
    <xf numFmtId="0" fontId="12" fillId="0" borderId="0" xfId="9" applyFont="1" applyFill="1" applyBorder="1"/>
    <xf numFmtId="0" fontId="6" fillId="0" borderId="0" xfId="2" applyFont="1" applyFill="1" applyBorder="1"/>
    <xf numFmtId="169" fontId="6" fillId="0" borderId="0" xfId="13" applyNumberFormat="1" applyFont="1" applyFill="1" applyBorder="1"/>
    <xf numFmtId="169" fontId="6" fillId="0" borderId="0" xfId="2" applyNumberFormat="1" applyFont="1" applyFill="1" applyBorder="1"/>
    <xf numFmtId="3" fontId="0" fillId="0" borderId="0" xfId="0" applyNumberFormat="1" applyBorder="1"/>
    <xf numFmtId="0" fontId="6" fillId="0" borderId="0" xfId="0" applyFont="1" applyFill="1" applyBorder="1" applyAlignment="1">
      <alignment horizontal="right"/>
    </xf>
    <xf numFmtId="0" fontId="17" fillId="0" borderId="0" xfId="0" applyFont="1" applyBorder="1"/>
    <xf numFmtId="0" fontId="20" fillId="0" borderId="0" xfId="0" applyFont="1" applyBorder="1"/>
    <xf numFmtId="0" fontId="21" fillId="0" borderId="0" xfId="0" applyFont="1" applyBorder="1"/>
    <xf numFmtId="9" fontId="0" fillId="0" borderId="0" xfId="15" applyFont="1" applyBorder="1"/>
    <xf numFmtId="1" fontId="21" fillId="0" borderId="0" xfId="0" applyNumberFormat="1" applyFont="1" applyBorder="1"/>
    <xf numFmtId="169" fontId="0" fillId="0" borderId="0" xfId="0" applyNumberFormat="1" applyFill="1" applyBorder="1"/>
    <xf numFmtId="169" fontId="0" fillId="0" borderId="0" xfId="0" applyNumberFormat="1" applyBorder="1"/>
    <xf numFmtId="0" fontId="19" fillId="0" borderId="0" xfId="0" applyFont="1" applyFill="1" applyBorder="1" applyAlignment="1">
      <alignment wrapText="1"/>
    </xf>
    <xf numFmtId="0" fontId="22" fillId="0" borderId="0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2" fillId="0" borderId="0" xfId="0" applyFont="1" applyBorder="1"/>
    <xf numFmtId="0" fontId="23" fillId="0" borderId="0" xfId="0" applyFont="1" applyBorder="1"/>
    <xf numFmtId="0" fontId="7" fillId="0" borderId="0" xfId="0" applyFont="1"/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169" fontId="6" fillId="5" borderId="0" xfId="13" applyNumberFormat="1" applyFont="1" applyFill="1" applyBorder="1" applyAlignment="1"/>
    <xf numFmtId="0" fontId="10" fillId="3" borderId="0" xfId="16" applyFont="1" applyFill="1"/>
    <xf numFmtId="0" fontId="11" fillId="3" borderId="0" xfId="16" applyFont="1" applyFill="1"/>
    <xf numFmtId="3" fontId="11" fillId="3" borderId="0" xfId="16" applyNumberFormat="1" applyFont="1" applyFill="1"/>
    <xf numFmtId="10" fontId="11" fillId="3" borderId="0" xfId="17" applyNumberFormat="1" applyFont="1" applyFill="1"/>
    <xf numFmtId="0" fontId="7" fillId="5" borderId="0" xfId="16" applyFont="1" applyFill="1"/>
    <xf numFmtId="169" fontId="6" fillId="5" borderId="13" xfId="19" applyNumberFormat="1" applyFont="1" applyFill="1" applyBorder="1"/>
    <xf numFmtId="169" fontId="6" fillId="5" borderId="4" xfId="19" applyNumberFormat="1" applyFont="1" applyFill="1" applyBorder="1"/>
    <xf numFmtId="169" fontId="0" fillId="5" borderId="0" xfId="19" applyNumberFormat="1" applyFont="1" applyFill="1"/>
    <xf numFmtId="3" fontId="12" fillId="5" borderId="0" xfId="14" applyNumberFormat="1" applyFont="1" applyFill="1" applyBorder="1"/>
    <xf numFmtId="168" fontId="12" fillId="5" borderId="0" xfId="14" applyNumberFormat="1" applyFont="1" applyFill="1" applyBorder="1"/>
    <xf numFmtId="167" fontId="6" fillId="5" borderId="0" xfId="14" applyNumberFormat="1" applyFont="1" applyFill="1" applyBorder="1"/>
    <xf numFmtId="0" fontId="24" fillId="5" borderId="0" xfId="16" applyFont="1" applyFill="1"/>
    <xf numFmtId="0" fontId="21" fillId="5" borderId="0" xfId="16" applyFont="1" applyFill="1"/>
    <xf numFmtId="9" fontId="6" fillId="5" borderId="0" xfId="17" applyFont="1" applyFill="1"/>
    <xf numFmtId="0" fontId="6" fillId="5" borderId="0" xfId="16" applyFill="1"/>
    <xf numFmtId="0" fontId="7" fillId="5" borderId="1" xfId="16" applyFont="1" applyFill="1" applyBorder="1"/>
    <xf numFmtId="3" fontId="6" fillId="5" borderId="1" xfId="16" applyNumberFormat="1" applyFill="1" applyBorder="1"/>
    <xf numFmtId="1" fontId="6" fillId="5" borderId="1" xfId="16" applyNumberFormat="1" applyFill="1" applyBorder="1"/>
    <xf numFmtId="0" fontId="12" fillId="5" borderId="0" xfId="21" applyFont="1" applyFill="1"/>
    <xf numFmtId="0" fontId="6" fillId="5" borderId="0" xfId="16" applyFill="1" applyAlignment="1">
      <alignment horizontal="center" wrapText="1"/>
    </xf>
    <xf numFmtId="0" fontId="6" fillId="5" borderId="1" xfId="16" applyFill="1" applyBorder="1"/>
    <xf numFmtId="0" fontId="6" fillId="5" borderId="2" xfId="16" applyFill="1" applyBorder="1"/>
    <xf numFmtId="0" fontId="6" fillId="5" borderId="1" xfId="16" applyFill="1" applyBorder="1" applyAlignment="1">
      <alignment horizontal="right"/>
    </xf>
    <xf numFmtId="3" fontId="6" fillId="5" borderId="0" xfId="16" applyNumberFormat="1" applyFill="1"/>
    <xf numFmtId="0" fontId="6" fillId="5" borderId="4" xfId="16" applyFill="1" applyBorder="1"/>
    <xf numFmtId="10" fontId="6" fillId="5" borderId="4" xfId="16" applyNumberFormat="1" applyFill="1" applyBorder="1"/>
    <xf numFmtId="168" fontId="6" fillId="0" borderId="4" xfId="16" applyNumberFormat="1" applyBorder="1"/>
    <xf numFmtId="167" fontId="6" fillId="5" borderId="0" xfId="14" applyNumberFormat="1" applyFont="1" applyFill="1"/>
    <xf numFmtId="169" fontId="6" fillId="5" borderId="0" xfId="19" applyNumberFormat="1" applyFont="1" applyFill="1" applyBorder="1" applyAlignment="1"/>
    <xf numFmtId="169" fontId="6" fillId="5" borderId="0" xfId="19" applyNumberFormat="1" applyFont="1" applyFill="1" applyBorder="1"/>
    <xf numFmtId="3" fontId="12" fillId="5" borderId="4" xfId="14" applyNumberFormat="1" applyFont="1" applyFill="1" applyBorder="1"/>
    <xf numFmtId="169" fontId="0" fillId="0" borderId="0" xfId="19" applyNumberFormat="1" applyFont="1"/>
    <xf numFmtId="3" fontId="6" fillId="5" borderId="0" xfId="14" applyNumberFormat="1" applyFont="1" applyFill="1"/>
    <xf numFmtId="9" fontId="6" fillId="5" borderId="0" xfId="22" applyFont="1" applyFill="1" applyBorder="1"/>
    <xf numFmtId="171" fontId="6" fillId="5" borderId="0" xfId="19" applyNumberFormat="1" applyFont="1" applyFill="1" applyBorder="1"/>
    <xf numFmtId="169" fontId="6" fillId="5" borderId="0" xfId="19" applyNumberFormat="1" applyFont="1" applyFill="1"/>
    <xf numFmtId="169" fontId="6" fillId="5" borderId="0" xfId="16" applyNumberFormat="1" applyFill="1"/>
    <xf numFmtId="168" fontId="6" fillId="5" borderId="4" xfId="16" applyNumberFormat="1" applyFill="1" applyBorder="1"/>
    <xf numFmtId="168" fontId="6" fillId="5" borderId="1" xfId="16" applyNumberFormat="1" applyFill="1" applyBorder="1"/>
    <xf numFmtId="168" fontId="6" fillId="5" borderId="0" xfId="16" applyNumberFormat="1" applyFill="1"/>
    <xf numFmtId="1" fontId="6" fillId="5" borderId="0" xfId="16" applyNumberFormat="1" applyFill="1"/>
    <xf numFmtId="168" fontId="6" fillId="4" borderId="4" xfId="16" applyNumberFormat="1" applyFill="1" applyBorder="1"/>
    <xf numFmtId="2" fontId="6" fillId="5" borderId="0" xfId="16" applyNumberFormat="1" applyFill="1"/>
    <xf numFmtId="167" fontId="6" fillId="5" borderId="0" xfId="16" applyNumberFormat="1" applyFill="1" applyAlignment="1">
      <alignment vertical="top"/>
    </xf>
    <xf numFmtId="9" fontId="6" fillId="5" borderId="0" xfId="16" applyNumberFormat="1" applyFill="1"/>
    <xf numFmtId="167" fontId="6" fillId="5" borderId="0" xfId="16" applyNumberFormat="1" applyFill="1"/>
    <xf numFmtId="0" fontId="6" fillId="5" borderId="9" xfId="16" applyFill="1" applyBorder="1" applyAlignment="1">
      <alignment vertical="top"/>
    </xf>
    <xf numFmtId="0" fontId="6" fillId="5" borderId="2" xfId="16" applyFill="1" applyBorder="1" applyAlignment="1">
      <alignment vertical="top"/>
    </xf>
    <xf numFmtId="0" fontId="6" fillId="5" borderId="3" xfId="16" applyFill="1" applyBorder="1" applyAlignment="1">
      <alignment vertical="top"/>
    </xf>
    <xf numFmtId="0" fontId="6" fillId="5" borderId="7" xfId="16" applyFill="1" applyBorder="1" applyAlignment="1">
      <alignment vertical="top"/>
    </xf>
    <xf numFmtId="10" fontId="6" fillId="5" borderId="0" xfId="16" applyNumberFormat="1" applyFill="1" applyAlignment="1">
      <alignment horizontal="center" vertical="top"/>
    </xf>
    <xf numFmtId="10" fontId="6" fillId="5" borderId="8" xfId="16" applyNumberFormat="1" applyFill="1" applyBorder="1" applyAlignment="1">
      <alignment horizontal="center" vertical="top"/>
    </xf>
    <xf numFmtId="0" fontId="6" fillId="5" borderId="0" xfId="16" applyFill="1" applyAlignment="1">
      <alignment horizontal="center" vertical="top"/>
    </xf>
    <xf numFmtId="9" fontId="6" fillId="5" borderId="0" xfId="16" applyNumberFormat="1" applyFill="1" applyAlignment="1">
      <alignment horizontal="center" vertical="top"/>
    </xf>
    <xf numFmtId="9" fontId="6" fillId="5" borderId="8" xfId="16" applyNumberFormat="1" applyFill="1" applyBorder="1" applyAlignment="1">
      <alignment horizontal="center" vertical="top"/>
    </xf>
    <xf numFmtId="0" fontId="6" fillId="5" borderId="7" xfId="16" applyFill="1" applyBorder="1"/>
    <xf numFmtId="0" fontId="6" fillId="5" borderId="8" xfId="16" applyFill="1" applyBorder="1"/>
    <xf numFmtId="0" fontId="6" fillId="5" borderId="5" xfId="16" applyFill="1" applyBorder="1" applyAlignment="1">
      <alignment vertical="top"/>
    </xf>
    <xf numFmtId="9" fontId="6" fillId="5" borderId="10" xfId="16" applyNumberFormat="1" applyFill="1" applyBorder="1"/>
    <xf numFmtId="9" fontId="6" fillId="5" borderId="6" xfId="16" applyNumberFormat="1" applyFill="1" applyBorder="1"/>
    <xf numFmtId="0" fontId="6" fillId="5" borderId="1" xfId="16" applyFill="1" applyBorder="1" applyAlignment="1">
      <alignment vertical="top"/>
    </xf>
    <xf numFmtId="0" fontId="6" fillId="2" borderId="1" xfId="16" applyFill="1" applyBorder="1"/>
    <xf numFmtId="0" fontId="6" fillId="2" borderId="1" xfId="16" applyFill="1" applyBorder="1" applyAlignment="1">
      <alignment vertical="top"/>
    </xf>
    <xf numFmtId="168" fontId="6" fillId="4" borderId="1" xfId="16" applyNumberFormat="1" applyFill="1" applyBorder="1"/>
    <xf numFmtId="0" fontId="6" fillId="2" borderId="0" xfId="16" applyFill="1"/>
    <xf numFmtId="0" fontId="20" fillId="5" borderId="0" xfId="16" applyFont="1" applyFill="1"/>
    <xf numFmtId="169" fontId="6" fillId="5" borderId="11" xfId="19" applyNumberFormat="1" applyFont="1" applyFill="1" applyBorder="1"/>
    <xf numFmtId="169" fontId="6" fillId="5" borderId="13" xfId="16" applyNumberFormat="1" applyFill="1" applyBorder="1"/>
    <xf numFmtId="169" fontId="6" fillId="5" borderId="12" xfId="16" applyNumberFormat="1" applyFill="1" applyBorder="1"/>
    <xf numFmtId="169" fontId="6" fillId="5" borderId="7" xfId="19" applyNumberFormat="1" applyFont="1" applyFill="1" applyBorder="1"/>
    <xf numFmtId="169" fontId="6" fillId="5" borderId="4" xfId="16" applyNumberFormat="1" applyFill="1" applyBorder="1"/>
    <xf numFmtId="169" fontId="6" fillId="5" borderId="8" xfId="16" applyNumberFormat="1" applyFill="1" applyBorder="1"/>
    <xf numFmtId="0" fontId="6" fillId="5" borderId="5" xfId="16" applyFill="1" applyBorder="1"/>
    <xf numFmtId="169" fontId="6" fillId="5" borderId="14" xfId="19" applyNumberFormat="1" applyFont="1" applyFill="1" applyBorder="1"/>
    <xf numFmtId="169" fontId="6" fillId="5" borderId="5" xfId="19" applyNumberFormat="1" applyFont="1" applyFill="1" applyBorder="1"/>
    <xf numFmtId="169" fontId="6" fillId="5" borderId="14" xfId="16" applyNumberFormat="1" applyFill="1" applyBorder="1"/>
    <xf numFmtId="169" fontId="6" fillId="5" borderId="6" xfId="16" applyNumberFormat="1" applyFill="1" applyBorder="1"/>
    <xf numFmtId="0" fontId="6" fillId="3" borderId="0" xfId="16" applyFill="1"/>
    <xf numFmtId="0" fontId="10" fillId="5" borderId="0" xfId="16" applyFont="1" applyFill="1"/>
    <xf numFmtId="0" fontId="6" fillId="0" borderId="0" xfId="16"/>
    <xf numFmtId="0" fontId="15" fillId="3" borderId="0" xfId="16" applyFont="1" applyFill="1"/>
    <xf numFmtId="0" fontId="14" fillId="3" borderId="0" xfId="16" applyFont="1" applyFill="1"/>
    <xf numFmtId="0" fontId="26" fillId="3" borderId="0" xfId="16" applyFont="1" applyFill="1"/>
    <xf numFmtId="169" fontId="14" fillId="3" borderId="0" xfId="19" applyNumberFormat="1" applyFont="1" applyFill="1"/>
    <xf numFmtId="0" fontId="13" fillId="5" borderId="0" xfId="16" applyFont="1" applyFill="1" applyAlignment="1">
      <alignment horizontal="left"/>
    </xf>
    <xf numFmtId="169" fontId="13" fillId="5" borderId="0" xfId="19" applyNumberFormat="1" applyFont="1" applyFill="1" applyBorder="1" applyAlignment="1">
      <alignment horizontal="right" wrapText="1"/>
    </xf>
    <xf numFmtId="0" fontId="27" fillId="5" borderId="0" xfId="16" applyFont="1" applyFill="1" applyAlignment="1">
      <alignment horizontal="left" vertical="top"/>
    </xf>
    <xf numFmtId="0" fontId="13" fillId="5" borderId="0" xfId="16" applyFont="1" applyFill="1" applyAlignment="1">
      <alignment horizontal="right" wrapText="1"/>
    </xf>
    <xf numFmtId="0" fontId="25" fillId="5" borderId="0" xfId="16" applyFont="1" applyFill="1"/>
    <xf numFmtId="0" fontId="28" fillId="0" borderId="0" xfId="16" applyFont="1" applyAlignment="1">
      <alignment horizontal="center" vertical="top"/>
    </xf>
    <xf numFmtId="0" fontId="6" fillId="0" borderId="0" xfId="16" applyAlignment="1">
      <alignment horizontal="center" vertical="top" wrapText="1"/>
    </xf>
    <xf numFmtId="169" fontId="19" fillId="0" borderId="0" xfId="19" applyNumberFormat="1" applyFont="1" applyFill="1" applyBorder="1" applyAlignment="1">
      <alignment horizontal="center" wrapText="1"/>
    </xf>
    <xf numFmtId="0" fontId="19" fillId="0" borderId="0" xfId="16" applyFont="1" applyAlignment="1">
      <alignment horizontal="center"/>
    </xf>
    <xf numFmtId="0" fontId="28" fillId="0" borderId="0" xfId="16" applyFont="1" applyAlignment="1">
      <alignment horizontal="left" vertical="top"/>
    </xf>
    <xf numFmtId="0" fontId="13" fillId="0" borderId="0" xfId="16" applyFont="1" applyAlignment="1">
      <alignment wrapText="1"/>
    </xf>
    <xf numFmtId="0" fontId="27" fillId="0" borderId="0" xfId="16" applyFont="1" applyAlignment="1">
      <alignment horizontal="left" vertical="top"/>
    </xf>
    <xf numFmtId="3" fontId="13" fillId="0" borderId="0" xfId="16" applyNumberFormat="1" applyFont="1" applyAlignment="1">
      <alignment wrapText="1"/>
    </xf>
    <xf numFmtId="3" fontId="6" fillId="0" borderId="0" xfId="16" applyNumberFormat="1"/>
    <xf numFmtId="3" fontId="27" fillId="0" borderId="0" xfId="16" applyNumberFormat="1" applyFont="1" applyAlignment="1">
      <alignment horizontal="left" vertical="top"/>
    </xf>
    <xf numFmtId="0" fontId="13" fillId="5" borderId="0" xfId="16" applyFont="1" applyFill="1" applyAlignment="1">
      <alignment wrapText="1"/>
    </xf>
    <xf numFmtId="3" fontId="27" fillId="5" borderId="0" xfId="16" applyNumberFormat="1" applyFont="1" applyFill="1" applyAlignment="1">
      <alignment vertical="top"/>
    </xf>
    <xf numFmtId="169" fontId="0" fillId="5" borderId="0" xfId="19" applyNumberFormat="1" applyFont="1" applyFill="1" applyBorder="1"/>
    <xf numFmtId="0" fontId="6" fillId="5" borderId="0" xfId="16" applyFill="1" applyAlignment="1">
      <alignment horizontal="left"/>
    </xf>
    <xf numFmtId="169" fontId="6" fillId="5" borderId="0" xfId="19" applyNumberFormat="1" applyFont="1" applyFill="1" applyBorder="1" applyAlignment="1">
      <alignment horizontal="right"/>
    </xf>
    <xf numFmtId="0" fontId="13" fillId="0" borderId="0" xfId="16" applyFont="1" applyAlignment="1">
      <alignment horizontal="right" wrapText="1"/>
    </xf>
    <xf numFmtId="0" fontId="14" fillId="0" borderId="0" xfId="16" applyFont="1"/>
    <xf numFmtId="169" fontId="13" fillId="0" borderId="0" xfId="19" applyNumberFormat="1" applyFont="1" applyFill="1" applyBorder="1" applyAlignment="1">
      <alignment horizontal="right" wrapText="1"/>
    </xf>
    <xf numFmtId="0" fontId="15" fillId="0" borderId="0" xfId="16" applyFont="1"/>
    <xf numFmtId="0" fontId="13" fillId="0" borderId="0" xfId="16" applyFont="1" applyAlignment="1">
      <alignment horizontal="center"/>
    </xf>
    <xf numFmtId="169" fontId="0" fillId="0" borderId="0" xfId="19" applyNumberFormat="1" applyFont="1" applyFill="1" applyBorder="1"/>
    <xf numFmtId="169" fontId="6" fillId="0" borderId="0" xfId="16" applyNumberFormat="1"/>
    <xf numFmtId="167" fontId="6" fillId="5" borderId="0" xfId="14" applyNumberFormat="1" applyFill="1"/>
    <xf numFmtId="3" fontId="12" fillId="5" borderId="0" xfId="14" applyNumberFormat="1" applyFont="1" applyFill="1"/>
    <xf numFmtId="169" fontId="6" fillId="5" borderId="0" xfId="19" applyNumberFormat="1" applyFill="1"/>
    <xf numFmtId="0" fontId="6" fillId="5" borderId="1" xfId="16" applyFill="1" applyBorder="1"/>
    <xf numFmtId="168" fontId="6" fillId="0" borderId="4" xfId="16" applyNumberFormat="1" applyFill="1" applyBorder="1"/>
    <xf numFmtId="168" fontId="6" fillId="0" borderId="1" xfId="16" applyNumberFormat="1" applyFill="1" applyBorder="1"/>
    <xf numFmtId="165" fontId="6" fillId="6" borderId="1" xfId="16" applyNumberFormat="1" applyFill="1" applyBorder="1"/>
    <xf numFmtId="0" fontId="7" fillId="7" borderId="1" xfId="16" applyFont="1" applyFill="1" applyBorder="1"/>
    <xf numFmtId="168" fontId="6" fillId="6" borderId="1" xfId="16" applyNumberFormat="1" applyFill="1" applyBorder="1"/>
    <xf numFmtId="0" fontId="6" fillId="5" borderId="1" xfId="16" applyFill="1" applyBorder="1"/>
    <xf numFmtId="0" fontId="12" fillId="5" borderId="0" xfId="23" applyFont="1" applyFill="1"/>
    <xf numFmtId="0" fontId="7" fillId="5" borderId="1" xfId="16" applyFont="1" applyFill="1" applyBorder="1" applyAlignment="1">
      <alignment horizontal="center"/>
    </xf>
    <xf numFmtId="165" fontId="6" fillId="4" borderId="4" xfId="16" applyNumberFormat="1" applyFill="1" applyBorder="1"/>
    <xf numFmtId="169" fontId="6" fillId="0" borderId="0" xfId="19" applyNumberFormat="1" applyFont="1" applyFill="1" applyBorder="1" applyAlignment="1"/>
    <xf numFmtId="2" fontId="6" fillId="5" borderId="1" xfId="16" applyNumberFormat="1" applyFill="1" applyBorder="1" applyAlignment="1">
      <alignment horizontal="center"/>
    </xf>
    <xf numFmtId="0" fontId="6" fillId="5" borderId="0" xfId="7" applyFont="1" applyFill="1"/>
    <xf numFmtId="9" fontId="6" fillId="5" borderId="0" xfId="24" applyFont="1" applyFill="1" applyBorder="1"/>
    <xf numFmtId="165" fontId="6" fillId="5" borderId="4" xfId="16" applyNumberFormat="1" applyFill="1" applyBorder="1"/>
    <xf numFmtId="2" fontId="6" fillId="5" borderId="0" xfId="14" applyNumberFormat="1" applyFont="1" applyFill="1"/>
    <xf numFmtId="170" fontId="6" fillId="5" borderId="0" xfId="19" applyNumberFormat="1" applyFont="1" applyFill="1" applyBorder="1"/>
    <xf numFmtId="0" fontId="6" fillId="5" borderId="1" xfId="16" applyFill="1" applyBorder="1"/>
    <xf numFmtId="0" fontId="6" fillId="5" borderId="0" xfId="16" applyFill="1" applyAlignment="1">
      <alignment horizontal="center"/>
    </xf>
    <xf numFmtId="0" fontId="6" fillId="5" borderId="10" xfId="16" applyFill="1" applyBorder="1" applyAlignment="1">
      <alignment horizontal="center"/>
    </xf>
    <xf numFmtId="0" fontId="6" fillId="5" borderId="1" xfId="16" applyFill="1" applyBorder="1" applyAlignment="1">
      <alignment horizontal="center" wrapText="1"/>
    </xf>
    <xf numFmtId="0" fontId="6" fillId="5" borderId="1" xfId="2" applyFont="1" applyFill="1" applyBorder="1" applyAlignment="1">
      <alignment horizontal="center" wrapText="1"/>
    </xf>
    <xf numFmtId="0" fontId="6" fillId="5" borderId="0" xfId="2" applyFont="1" applyFill="1" applyAlignment="1">
      <alignment horizontal="center"/>
    </xf>
    <xf numFmtId="0" fontId="6" fillId="5" borderId="10" xfId="2" applyFont="1" applyFill="1" applyBorder="1" applyAlignment="1">
      <alignment horizontal="center"/>
    </xf>
  </cellXfs>
  <cellStyles count="25">
    <cellStyle name="1000-sep (2 dec) 2" xfId="6" xr:uid="{00000000-0005-0000-0000-000000000000}"/>
    <cellStyle name="1000-sep (2 dec) 2 2" xfId="14" xr:uid="{00000000-0005-0000-0000-000001000000}"/>
    <cellStyle name="Komma" xfId="13" builtinId="3"/>
    <cellStyle name="Komma 2" xfId="4" xr:uid="{00000000-0005-0000-0000-000003000000}"/>
    <cellStyle name="Komma 3" xfId="11" xr:uid="{00000000-0005-0000-0000-000004000000}"/>
    <cellStyle name="Komma 4" xfId="19" xr:uid="{83C15467-70DA-4CCA-8688-5C2C93CC275B}"/>
    <cellStyle name="Normal" xfId="0" builtinId="0"/>
    <cellStyle name="Normal 2" xfId="1" xr:uid="{00000000-0005-0000-0000-000006000000}"/>
    <cellStyle name="Normal 2 2" xfId="2" xr:uid="{00000000-0005-0000-0000-000007000000}"/>
    <cellStyle name="Normal 2 2 2" xfId="16" xr:uid="{3CE8658A-51D1-4197-B787-8D10EDA3031C}"/>
    <cellStyle name="Normal 2 3" xfId="18" xr:uid="{51F892A8-FBA7-4C8E-91C7-4C8802F3B3E6}"/>
    <cellStyle name="Normal 2 4" xfId="23" xr:uid="{8CDC9324-C1D0-4013-8AA5-923DA9FB34F9}"/>
    <cellStyle name="Normal 2 9" xfId="21" xr:uid="{905C594D-5794-4639-93AD-F53C85E972E8}"/>
    <cellStyle name="Normal 3" xfId="8" xr:uid="{00000000-0005-0000-0000-000008000000}"/>
    <cellStyle name="Normal 4" xfId="9" xr:uid="{00000000-0005-0000-0000-000009000000}"/>
    <cellStyle name="Normal 5" xfId="10" xr:uid="{00000000-0005-0000-0000-00000A000000}"/>
    <cellStyle name="Normal_Ark1" xfId="7" xr:uid="{00000000-0005-0000-0000-00000B000000}"/>
    <cellStyle name="Procent" xfId="15" builtinId="5"/>
    <cellStyle name="Procent 2" xfId="3" xr:uid="{00000000-0005-0000-0000-00000D000000}"/>
    <cellStyle name="Procent 2 2" xfId="17" xr:uid="{AE697582-B367-4D94-86FA-5E8F6B64C92F}"/>
    <cellStyle name="Procent 3" xfId="5" xr:uid="{00000000-0005-0000-0000-00000E000000}"/>
    <cellStyle name="Procent 3 2" xfId="20" xr:uid="{7CEDAD30-63CA-4EF9-9E13-3E5DF352DADF}"/>
    <cellStyle name="Procent 3 3" xfId="24" xr:uid="{6F198527-5DA6-40B7-BDC6-E05411E38ACE}"/>
    <cellStyle name="Procent 3 7" xfId="22" xr:uid="{15EF070B-772E-44CB-B732-40B4955074EE}"/>
    <cellStyle name="Procent 4" xfId="12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8210678210712"/>
          <c:y val="3.2828282828282832E-2"/>
          <c:w val="0.52635713639243376"/>
          <c:h val="0.8535353535353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Grafer!$A$5</c:f>
              <c:strCache>
                <c:ptCount val="1"/>
                <c:pt idx="0">
                  <c:v>Husholdninger</c:v>
                </c:pt>
              </c:strCache>
            </c:strRef>
          </c:tx>
          <c:invertIfNegative val="0"/>
          <c:cat>
            <c:numRef>
              <c:f>Grafer!$D$4:$H$4</c:f>
              <c:numCache>
                <c:formatCode>General</c:formatCode>
                <c:ptCount val="5"/>
                <c:pt idx="0">
                  <c:v>2020</c:v>
                </c:pt>
                <c:pt idx="1">
                  <c:v>2018</c:v>
                </c:pt>
                <c:pt idx="2">
                  <c:v>2016</c:v>
                </c:pt>
                <c:pt idx="3">
                  <c:v>2010</c:v>
                </c:pt>
                <c:pt idx="4">
                  <c:v>1990</c:v>
                </c:pt>
              </c:numCache>
            </c:numRef>
          </c:cat>
          <c:val>
            <c:numRef>
              <c:f>Grafer!$D$5:$H$5</c:f>
              <c:numCache>
                <c:formatCode>#,##0</c:formatCode>
                <c:ptCount val="5"/>
                <c:pt idx="0">
                  <c:v>32.231229592176895</c:v>
                </c:pt>
                <c:pt idx="1">
                  <c:v>29.377833357575707</c:v>
                </c:pt>
                <c:pt idx="2">
                  <c:v>27.024032496768495</c:v>
                </c:pt>
                <c:pt idx="3" formatCode="0">
                  <c:v>24.188399999999998</c:v>
                </c:pt>
                <c:pt idx="4" formatCode="0">
                  <c:v>24.867490749168841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57-45D6-843E-EA9ABFB5E8F4}"/>
            </c:ext>
          </c:extLst>
        </c:ser>
        <c:ser>
          <c:idx val="1"/>
          <c:order val="1"/>
          <c:tx>
            <c:strRef>
              <c:f>Grafer!$A$6</c:f>
              <c:strCache>
                <c:ptCount val="1"/>
                <c:pt idx="0">
                  <c:v>Landbrug</c:v>
                </c:pt>
              </c:strCache>
            </c:strRef>
          </c:tx>
          <c:invertIfNegative val="0"/>
          <c:cat>
            <c:numRef>
              <c:f>Grafer!$D$4:$H$4</c:f>
              <c:numCache>
                <c:formatCode>General</c:formatCode>
                <c:ptCount val="5"/>
                <c:pt idx="0">
                  <c:v>2020</c:v>
                </c:pt>
                <c:pt idx="1">
                  <c:v>2018</c:v>
                </c:pt>
                <c:pt idx="2">
                  <c:v>2016</c:v>
                </c:pt>
                <c:pt idx="3">
                  <c:v>2010</c:v>
                </c:pt>
                <c:pt idx="4">
                  <c:v>1990</c:v>
                </c:pt>
              </c:numCache>
            </c:numRef>
          </c:cat>
          <c:val>
            <c:numRef>
              <c:f>Grafer!$D$6:$H$6</c:f>
              <c:numCache>
                <c:formatCode>#,##0</c:formatCode>
                <c:ptCount val="5"/>
                <c:pt idx="0">
                  <c:v>6.5765764133436804</c:v>
                </c:pt>
                <c:pt idx="1">
                  <c:v>6.7749694600467949</c:v>
                </c:pt>
                <c:pt idx="2">
                  <c:v>6.4162523334019017</c:v>
                </c:pt>
                <c:pt idx="3" formatCode="0">
                  <c:v>5.8356000000000003</c:v>
                </c:pt>
                <c:pt idx="4" formatCode="0">
                  <c:v>5.1620288202324582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57-45D6-843E-EA9ABFB5E8F4}"/>
            </c:ext>
          </c:extLst>
        </c:ser>
        <c:ser>
          <c:idx val="2"/>
          <c:order val="2"/>
          <c:tx>
            <c:strRef>
              <c:f>Grafer!$A$7</c:f>
              <c:strCache>
                <c:ptCount val="1"/>
                <c:pt idx="0">
                  <c:v>Gartneri</c:v>
                </c:pt>
              </c:strCache>
            </c:strRef>
          </c:tx>
          <c:invertIfNegative val="0"/>
          <c:cat>
            <c:numRef>
              <c:f>Grafer!$D$4:$H$4</c:f>
              <c:numCache>
                <c:formatCode>General</c:formatCode>
                <c:ptCount val="5"/>
                <c:pt idx="0">
                  <c:v>2020</c:v>
                </c:pt>
                <c:pt idx="1">
                  <c:v>2018</c:v>
                </c:pt>
                <c:pt idx="2">
                  <c:v>2016</c:v>
                </c:pt>
                <c:pt idx="3">
                  <c:v>2010</c:v>
                </c:pt>
                <c:pt idx="4">
                  <c:v>1990</c:v>
                </c:pt>
              </c:numCache>
            </c:numRef>
          </c:cat>
          <c:val>
            <c:numRef>
              <c:f>Grafer!$D$7:$H$7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">
                  <c:v>0</c:v>
                </c:pt>
                <c:pt idx="4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57-45D6-843E-EA9ABFB5E8F4}"/>
            </c:ext>
          </c:extLst>
        </c:ser>
        <c:ser>
          <c:idx val="3"/>
          <c:order val="3"/>
          <c:tx>
            <c:strRef>
              <c:f>Grafer!$A$8</c:f>
              <c:strCache>
                <c:ptCount val="1"/>
                <c:pt idx="0">
                  <c:v>Handel (detail + engros)</c:v>
                </c:pt>
              </c:strCache>
            </c:strRef>
          </c:tx>
          <c:invertIfNegative val="0"/>
          <c:cat>
            <c:numRef>
              <c:f>Grafer!$D$4:$H$4</c:f>
              <c:numCache>
                <c:formatCode>General</c:formatCode>
                <c:ptCount val="5"/>
                <c:pt idx="0">
                  <c:v>2020</c:v>
                </c:pt>
                <c:pt idx="1">
                  <c:v>2018</c:v>
                </c:pt>
                <c:pt idx="2">
                  <c:v>2016</c:v>
                </c:pt>
                <c:pt idx="3">
                  <c:v>2010</c:v>
                </c:pt>
                <c:pt idx="4">
                  <c:v>1990</c:v>
                </c:pt>
              </c:numCache>
            </c:numRef>
          </c:cat>
          <c:val>
            <c:numRef>
              <c:f>Grafer!$D$8:$H$8</c:f>
              <c:numCache>
                <c:formatCode>#,##0</c:formatCode>
                <c:ptCount val="5"/>
                <c:pt idx="0">
                  <c:v>4.16328471428952</c:v>
                </c:pt>
                <c:pt idx="1">
                  <c:v>6.5633268646127112</c:v>
                </c:pt>
                <c:pt idx="2">
                  <c:v>6.3582101598438072</c:v>
                </c:pt>
                <c:pt idx="3" formatCode="0">
                  <c:v>5.3532000000000002</c:v>
                </c:pt>
                <c:pt idx="4" formatCode="0">
                  <c:v>4.6230120317278516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57-45D6-843E-EA9ABFB5E8F4}"/>
            </c:ext>
          </c:extLst>
        </c:ser>
        <c:ser>
          <c:idx val="4"/>
          <c:order val="4"/>
          <c:tx>
            <c:strRef>
              <c:f>Grafer!$A$9</c:f>
              <c:strCache>
                <c:ptCount val="1"/>
                <c:pt idx="0">
                  <c:v>Privat service</c:v>
                </c:pt>
              </c:strCache>
            </c:strRef>
          </c:tx>
          <c:invertIfNegative val="0"/>
          <c:cat>
            <c:numRef>
              <c:f>Grafer!$D$4:$H$4</c:f>
              <c:numCache>
                <c:formatCode>General</c:formatCode>
                <c:ptCount val="5"/>
                <c:pt idx="0">
                  <c:v>2020</c:v>
                </c:pt>
                <c:pt idx="1">
                  <c:v>2018</c:v>
                </c:pt>
                <c:pt idx="2">
                  <c:v>2016</c:v>
                </c:pt>
                <c:pt idx="3">
                  <c:v>2010</c:v>
                </c:pt>
                <c:pt idx="4">
                  <c:v>1990</c:v>
                </c:pt>
              </c:numCache>
            </c:numRef>
          </c:cat>
          <c:val>
            <c:numRef>
              <c:f>Grafer!$D$9:$H$9</c:f>
              <c:numCache>
                <c:formatCode>#,##0</c:formatCode>
                <c:ptCount val="5"/>
                <c:pt idx="0">
                  <c:v>3.6306579713113942</c:v>
                </c:pt>
                <c:pt idx="1">
                  <c:v>3.9586207265872346</c:v>
                </c:pt>
                <c:pt idx="2">
                  <c:v>3.2233148902385045</c:v>
                </c:pt>
                <c:pt idx="3" formatCode="0">
                  <c:v>3.3264</c:v>
                </c:pt>
                <c:pt idx="4" formatCode="0">
                  <c:v>2.2581133883830158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57-45D6-843E-EA9ABFB5E8F4}"/>
            </c:ext>
          </c:extLst>
        </c:ser>
        <c:ser>
          <c:idx val="5"/>
          <c:order val="5"/>
          <c:tx>
            <c:strRef>
              <c:f>Grafer!$A$10</c:f>
              <c:strCache>
                <c:ptCount val="1"/>
                <c:pt idx="0">
                  <c:v>Offentlig service</c:v>
                </c:pt>
              </c:strCache>
            </c:strRef>
          </c:tx>
          <c:invertIfNegative val="0"/>
          <c:cat>
            <c:numRef>
              <c:f>Grafer!$D$4:$H$4</c:f>
              <c:numCache>
                <c:formatCode>General</c:formatCode>
                <c:ptCount val="5"/>
                <c:pt idx="0">
                  <c:v>2020</c:v>
                </c:pt>
                <c:pt idx="1">
                  <c:v>2018</c:v>
                </c:pt>
                <c:pt idx="2">
                  <c:v>2016</c:v>
                </c:pt>
                <c:pt idx="3">
                  <c:v>2010</c:v>
                </c:pt>
                <c:pt idx="4">
                  <c:v>1990</c:v>
                </c:pt>
              </c:numCache>
            </c:numRef>
          </c:cat>
          <c:val>
            <c:numRef>
              <c:f>Grafer!$D$10:$H$10</c:f>
              <c:numCache>
                <c:formatCode>#,##0</c:formatCode>
                <c:ptCount val="5"/>
                <c:pt idx="0">
                  <c:v>4.0151585088785096</c:v>
                </c:pt>
                <c:pt idx="1">
                  <c:v>3.8654371911775569</c:v>
                </c:pt>
                <c:pt idx="2">
                  <c:v>4.1464989197472946</c:v>
                </c:pt>
                <c:pt idx="3" formatCode="0">
                  <c:v>6.2496</c:v>
                </c:pt>
                <c:pt idx="4" formatCode="0">
                  <c:v>5.200802369200396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57-45D6-843E-EA9ABFB5E8F4}"/>
            </c:ext>
          </c:extLst>
        </c:ser>
        <c:ser>
          <c:idx val="6"/>
          <c:order val="6"/>
          <c:tx>
            <c:strRef>
              <c:f>Grafer!$A$11</c:f>
              <c:strCache>
                <c:ptCount val="1"/>
                <c:pt idx="0">
                  <c:v>Bygge og anlægsvirksomhed</c:v>
                </c:pt>
              </c:strCache>
            </c:strRef>
          </c:tx>
          <c:invertIfNegative val="0"/>
          <c:cat>
            <c:numRef>
              <c:f>Grafer!$D$4:$H$4</c:f>
              <c:numCache>
                <c:formatCode>General</c:formatCode>
                <c:ptCount val="5"/>
                <c:pt idx="0">
                  <c:v>2020</c:v>
                </c:pt>
                <c:pt idx="1">
                  <c:v>2018</c:v>
                </c:pt>
                <c:pt idx="2">
                  <c:v>2016</c:v>
                </c:pt>
                <c:pt idx="3">
                  <c:v>2010</c:v>
                </c:pt>
                <c:pt idx="4">
                  <c:v>1990</c:v>
                </c:pt>
              </c:numCache>
            </c:numRef>
          </c:cat>
          <c:val>
            <c:numRef>
              <c:f>Grafer!$D$11:$H$11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">
                  <c:v>0.29880000000000001</c:v>
                </c:pt>
                <c:pt idx="4" formatCode="0">
                  <c:v>0.22964712673838891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57-45D6-843E-EA9ABFB5E8F4}"/>
            </c:ext>
          </c:extLst>
        </c:ser>
        <c:ser>
          <c:idx val="7"/>
          <c:order val="7"/>
          <c:tx>
            <c:strRef>
              <c:f>Grafer!$A$12</c:f>
              <c:strCache>
                <c:ptCount val="1"/>
                <c:pt idx="0">
                  <c:v>Fremstillingsvirksomhed</c:v>
                </c:pt>
              </c:strCache>
            </c:strRef>
          </c:tx>
          <c:invertIfNegative val="0"/>
          <c:cat>
            <c:numRef>
              <c:f>Grafer!$D$4:$H$4</c:f>
              <c:numCache>
                <c:formatCode>General</c:formatCode>
                <c:ptCount val="5"/>
                <c:pt idx="0">
                  <c:v>2020</c:v>
                </c:pt>
                <c:pt idx="1">
                  <c:v>2018</c:v>
                </c:pt>
                <c:pt idx="2">
                  <c:v>2016</c:v>
                </c:pt>
                <c:pt idx="3">
                  <c:v>2010</c:v>
                </c:pt>
                <c:pt idx="4">
                  <c:v>1990</c:v>
                </c:pt>
              </c:numCache>
            </c:numRef>
          </c:cat>
          <c:val>
            <c:numRef>
              <c:f>Grafer!$D$12:$H$12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">
                  <c:v>3.3660000000000001</c:v>
                </c:pt>
                <c:pt idx="4" formatCode="0">
                  <c:v>3.3318797501736213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D57-45D6-843E-EA9ABFB5E8F4}"/>
            </c:ext>
          </c:extLst>
        </c:ser>
        <c:ser>
          <c:idx val="8"/>
          <c:order val="8"/>
          <c:tx>
            <c:strRef>
              <c:f>Grafer!$A$13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Grafer!$D$4:$H$4</c:f>
              <c:numCache>
                <c:formatCode>General</c:formatCode>
                <c:ptCount val="5"/>
                <c:pt idx="0">
                  <c:v>2020</c:v>
                </c:pt>
                <c:pt idx="1">
                  <c:v>2018</c:v>
                </c:pt>
                <c:pt idx="2">
                  <c:v>2016</c:v>
                </c:pt>
                <c:pt idx="3">
                  <c:v>2010</c:v>
                </c:pt>
                <c:pt idx="4">
                  <c:v>1990</c:v>
                </c:pt>
              </c:numCache>
            </c:numRef>
          </c:cat>
          <c:val>
            <c:numRef>
              <c:f>Grafer!$D$13:$H$13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">
                  <c:v>0</c:v>
                </c:pt>
                <c:pt idx="4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57-45D6-843E-EA9ABFB5E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2555176"/>
        <c:axId val="692560272"/>
      </c:barChart>
      <c:catAx>
        <c:axId val="692555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692560272"/>
        <c:crosses val="autoZero"/>
        <c:auto val="1"/>
        <c:lblAlgn val="ctr"/>
        <c:lblOffset val="100"/>
        <c:noMultiLvlLbl val="0"/>
      </c:catAx>
      <c:valAx>
        <c:axId val="692560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a-DK"/>
                  <a:t>TJ/år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692555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147976707739864"/>
          <c:y val="0.20084114269849437"/>
          <c:w val="0.32806271873548187"/>
          <c:h val="0.55226956761359913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18425757392837E-2"/>
          <c:y val="3.153004177783085E-2"/>
          <c:w val="0.51050648434670298"/>
          <c:h val="0.93198686311616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'Fordeling elforbrug 2020'!$B$92</c:f>
              <c:strCache>
                <c:ptCount val="1"/>
                <c:pt idx="0">
                  <c:v>Lejligheder, i alt</c:v>
                </c:pt>
              </c:strCache>
            </c:strRef>
          </c:tx>
          <c:invertIfNegative val="0"/>
          <c:val>
            <c:numRef>
              <c:f>'Fordeling elforbrug 2020'!$F$92</c:f>
              <c:numCache>
                <c:formatCode>_ * #,##0_ ;_ * \-#,##0_ ;_ * "-"??_ ;_ @_ </c:formatCode>
                <c:ptCount val="1"/>
                <c:pt idx="0">
                  <c:v>0.64335240000000005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56B-4EC7-939D-126924DFDE16}"/>
            </c:ext>
          </c:extLst>
        </c:ser>
        <c:ser>
          <c:idx val="1"/>
          <c:order val="1"/>
          <c:tx>
            <c:strRef>
              <c:f>'Fordeling elforbrug 2020'!$B$93</c:f>
              <c:strCache>
                <c:ptCount val="1"/>
                <c:pt idx="0">
                  <c:v>Huse, i alt</c:v>
                </c:pt>
              </c:strCache>
            </c:strRef>
          </c:tx>
          <c:invertIfNegative val="0"/>
          <c:val>
            <c:numRef>
              <c:f>'Fordeling elforbrug 2020'!$F$93</c:f>
              <c:numCache>
                <c:formatCode>_ * #,##0_ ;_ * \-#,##0_ ;_ * "-"??_ ;_ @_ </c:formatCode>
                <c:ptCount val="1"/>
                <c:pt idx="0">
                  <c:v>13.675888800000001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56B-4EC7-939D-126924DFDE16}"/>
            </c:ext>
          </c:extLst>
        </c:ser>
        <c:ser>
          <c:idx val="2"/>
          <c:order val="2"/>
          <c:tx>
            <c:strRef>
              <c:f>'Fordeling elforbrug 2020'!$B$94</c:f>
              <c:strCache>
                <c:ptCount val="1"/>
                <c:pt idx="0">
                  <c:v>Fritidshuse, i alt</c:v>
                </c:pt>
              </c:strCache>
            </c:strRef>
          </c:tx>
          <c:invertIfNegative val="0"/>
          <c:val>
            <c:numRef>
              <c:f>'Fordeling elforbrug 2020'!$F$94</c:f>
              <c:numCache>
                <c:formatCode>_ * #,##0_ ;_ * \-#,##0_ ;_ * "-"??_ ;_ @_ </c:formatCode>
                <c:ptCount val="1"/>
                <c:pt idx="0">
                  <c:v>7.2170568000000008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56B-4EC7-939D-126924DFDE16}"/>
            </c:ext>
          </c:extLst>
        </c:ser>
        <c:ser>
          <c:idx val="3"/>
          <c:order val="3"/>
          <c:tx>
            <c:strRef>
              <c:f>'Fordeling elforbrug 2020'!$B$95</c:f>
              <c:strCache>
                <c:ptCount val="1"/>
                <c:pt idx="0">
                  <c:v>Landbrug, i alt</c:v>
                </c:pt>
              </c:strCache>
            </c:strRef>
          </c:tx>
          <c:invertIfNegative val="0"/>
          <c:val>
            <c:numRef>
              <c:f>'Fordeling elforbrug 2020'!$F$95</c:f>
              <c:numCache>
                <c:formatCode>_ * #,##0_ ;_ * \-#,##0_ ;_ * "-"??_ ;_ @_ </c:formatCode>
                <c:ptCount val="1"/>
                <c:pt idx="0">
                  <c:v>3.8780640000000002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456B-4EC7-939D-126924DFDE16}"/>
            </c:ext>
          </c:extLst>
        </c:ser>
        <c:ser>
          <c:idx val="4"/>
          <c:order val="4"/>
          <c:tx>
            <c:strRef>
              <c:f>'Fordeling elforbrug 2020'!$B$96</c:f>
              <c:strCache>
                <c:ptCount val="1"/>
                <c:pt idx="0">
                  <c:v>Gartneri, i alt</c:v>
                </c:pt>
              </c:strCache>
            </c:strRef>
          </c:tx>
          <c:invertIfNegative val="0"/>
          <c:val>
            <c:numRef>
              <c:f>'Fordeling elforbrug 2020'!$F$96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456B-4EC7-939D-126924DFDE16}"/>
            </c:ext>
          </c:extLst>
        </c:ser>
        <c:ser>
          <c:idx val="5"/>
          <c:order val="5"/>
          <c:tx>
            <c:strRef>
              <c:f>'Fordeling elforbrug 2020'!$B$97</c:f>
              <c:strCache>
                <c:ptCount val="1"/>
                <c:pt idx="0">
                  <c:v>Nærings- og nydelsesmiddelindustri, i alt</c:v>
                </c:pt>
              </c:strCache>
            </c:strRef>
          </c:tx>
          <c:invertIfNegative val="0"/>
          <c:val>
            <c:numRef>
              <c:f>'Fordeling elforbrug 2020'!$F$97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456B-4EC7-939D-126924DFDE16}"/>
            </c:ext>
          </c:extLst>
        </c:ser>
        <c:ser>
          <c:idx val="6"/>
          <c:order val="6"/>
          <c:tx>
            <c:strRef>
              <c:f>'Fordeling elforbrug 2020'!$B$98</c:f>
              <c:strCache>
                <c:ptCount val="1"/>
                <c:pt idx="0">
                  <c:v>Tekstil-, beklædnings- og læderindustri, i alt</c:v>
                </c:pt>
              </c:strCache>
            </c:strRef>
          </c:tx>
          <c:invertIfNegative val="0"/>
          <c:val>
            <c:numRef>
              <c:f>'Fordeling elforbrug 2020'!$F$98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456B-4EC7-939D-126924DFDE16}"/>
            </c:ext>
          </c:extLst>
        </c:ser>
        <c:ser>
          <c:idx val="7"/>
          <c:order val="7"/>
          <c:tx>
            <c:strRef>
              <c:f>'Fordeling elforbrug 2020'!$B$99</c:f>
              <c:strCache>
                <c:ptCount val="1"/>
                <c:pt idx="0">
                  <c:v>Træindustri, i alt</c:v>
                </c:pt>
              </c:strCache>
            </c:strRef>
          </c:tx>
          <c:invertIfNegative val="0"/>
          <c:val>
            <c:numRef>
              <c:f>'Fordeling elforbrug 2020'!$F$99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456B-4EC7-939D-126924DFDE16}"/>
            </c:ext>
          </c:extLst>
        </c:ser>
        <c:ser>
          <c:idx val="8"/>
          <c:order val="8"/>
          <c:tx>
            <c:strRef>
              <c:f>'Fordeling elforbrug 2020'!$B$100</c:f>
              <c:strCache>
                <c:ptCount val="1"/>
                <c:pt idx="0">
                  <c:v>Papir- og grafisk industri, i alt</c:v>
                </c:pt>
              </c:strCache>
            </c:strRef>
          </c:tx>
          <c:invertIfNegative val="0"/>
          <c:val>
            <c:numRef>
              <c:f>'Fordeling elforbrug 2020'!$F$100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456B-4EC7-939D-126924DFDE16}"/>
            </c:ext>
          </c:extLst>
        </c:ser>
        <c:ser>
          <c:idx val="9"/>
          <c:order val="9"/>
          <c:tx>
            <c:strRef>
              <c:f>'Fordeling elforbrug 2020'!$B$101</c:f>
              <c:strCache>
                <c:ptCount val="1"/>
                <c:pt idx="0">
                  <c:v>Kemisk industri, i alt</c:v>
                </c:pt>
              </c:strCache>
            </c:strRef>
          </c:tx>
          <c:invertIfNegative val="0"/>
          <c:val>
            <c:numRef>
              <c:f>'Fordeling elforbrug 2020'!$F$101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456B-4EC7-939D-126924DFDE16}"/>
            </c:ext>
          </c:extLst>
        </c:ser>
        <c:ser>
          <c:idx val="10"/>
          <c:order val="10"/>
          <c:tx>
            <c:strRef>
              <c:f>'Fordeling elforbrug 2020'!$B$102</c:f>
              <c:strCache>
                <c:ptCount val="1"/>
                <c:pt idx="0">
                  <c:v>Sten- ler- og glasindustri, i alt</c:v>
                </c:pt>
              </c:strCache>
            </c:strRef>
          </c:tx>
          <c:invertIfNegative val="0"/>
          <c:val>
            <c:numRef>
              <c:f>'Fordeling elforbrug 2020'!$F$102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456B-4EC7-939D-126924DFDE16}"/>
            </c:ext>
          </c:extLst>
        </c:ser>
        <c:ser>
          <c:idx val="11"/>
          <c:order val="11"/>
          <c:tx>
            <c:strRef>
              <c:f>'Fordeling elforbrug 2020'!$B$103</c:f>
              <c:strCache>
                <c:ptCount val="1"/>
                <c:pt idx="0">
                  <c:v>Jern- og metalværker, i alt</c:v>
                </c:pt>
              </c:strCache>
            </c:strRef>
          </c:tx>
          <c:invertIfNegative val="0"/>
          <c:val>
            <c:numRef>
              <c:f>'Fordeling elforbrug 2020'!$F$103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456B-4EC7-939D-126924DFDE16}"/>
            </c:ext>
          </c:extLst>
        </c:ser>
        <c:ser>
          <c:idx val="12"/>
          <c:order val="12"/>
          <c:tx>
            <c:strRef>
              <c:f>'Fordeling elforbrug 2020'!$B$104</c:f>
              <c:strCache>
                <c:ptCount val="1"/>
                <c:pt idx="0">
                  <c:v>Jern- og metalindustri, i alt</c:v>
                </c:pt>
              </c:strCache>
            </c:strRef>
          </c:tx>
          <c:invertIfNegative val="0"/>
          <c:val>
            <c:numRef>
              <c:f>'Fordeling elforbrug 2020'!$F$104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456B-4EC7-939D-126924DFDE16}"/>
            </c:ext>
          </c:extLst>
        </c:ser>
        <c:ser>
          <c:idx val="13"/>
          <c:order val="13"/>
          <c:tx>
            <c:strRef>
              <c:f>'Fordeling elforbrug 2020'!$B$105</c:f>
              <c:strCache>
                <c:ptCount val="1"/>
                <c:pt idx="0">
                  <c:v>Møbelindu., legetøjsfab., guld og sølv m.v., i alt</c:v>
                </c:pt>
              </c:strCache>
            </c:strRef>
          </c:tx>
          <c:invertIfNegative val="0"/>
          <c:val>
            <c:numRef>
              <c:f>'Fordeling elforbrug 2020'!$F$105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456B-4EC7-939D-126924DFDE16}"/>
            </c:ext>
          </c:extLst>
        </c:ser>
        <c:ser>
          <c:idx val="14"/>
          <c:order val="14"/>
          <c:tx>
            <c:strRef>
              <c:f>'Fordeling elforbrug 2020'!$B$106</c:f>
              <c:strCache>
                <c:ptCount val="1"/>
                <c:pt idx="0">
                  <c:v>Bygge- og anlægsvirksomhed, i alt</c:v>
                </c:pt>
              </c:strCache>
            </c:strRef>
          </c:tx>
          <c:invertIfNegative val="0"/>
          <c:val>
            <c:numRef>
              <c:f>'Fordeling elforbrug 2020'!$F$106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456B-4EC7-939D-126924DFDE16}"/>
            </c:ext>
          </c:extLst>
        </c:ser>
        <c:ser>
          <c:idx val="15"/>
          <c:order val="15"/>
          <c:tx>
            <c:strRef>
              <c:f>'Fordeling elforbrug 2020'!$B$107</c:f>
              <c:strCache>
                <c:ptCount val="1"/>
                <c:pt idx="0">
                  <c:v>Detail- og engroshandel, i alt</c:v>
                </c:pt>
              </c:strCache>
            </c:strRef>
          </c:tx>
          <c:invertIfNegative val="0"/>
          <c:val>
            <c:numRef>
              <c:f>'Fordeling elforbrug 2020'!$F$107</c:f>
              <c:numCache>
                <c:formatCode>_ * #,##0_ ;_ * \-#,##0_ ;_ * "-"??_ ;_ @_ </c:formatCode>
                <c:ptCount val="1"/>
                <c:pt idx="0">
                  <c:v>2.4549984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456B-4EC7-939D-126924DFDE16}"/>
            </c:ext>
          </c:extLst>
        </c:ser>
        <c:ser>
          <c:idx val="16"/>
          <c:order val="16"/>
          <c:tx>
            <c:strRef>
              <c:f>'Fordeling elforbrug 2020'!$B$108</c:f>
              <c:strCache>
                <c:ptCount val="1"/>
                <c:pt idx="0">
                  <c:v>Service- og forlystelsesvirksomhed, i alt</c:v>
                </c:pt>
              </c:strCache>
            </c:strRef>
          </c:tx>
          <c:invertIfNegative val="0"/>
          <c:val>
            <c:numRef>
              <c:f>'Fordeling elforbrug 2020'!$F$108</c:f>
              <c:numCache>
                <c:formatCode>_ * #,##0_ ;_ * \-#,##0_ ;_ * "-"??_ ;_ @_ </c:formatCode>
                <c:ptCount val="1"/>
                <c:pt idx="0">
                  <c:v>2.1409199999999999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456B-4EC7-939D-126924DFDE16}"/>
            </c:ext>
          </c:extLst>
        </c:ser>
        <c:ser>
          <c:idx val="17"/>
          <c:order val="17"/>
          <c:tx>
            <c:strRef>
              <c:f>'Fordeling elforbrug 2020'!$B$109</c:f>
              <c:strCache>
                <c:ptCount val="1"/>
                <c:pt idx="0">
                  <c:v>Offentlige foretageneder, i alt</c:v>
                </c:pt>
              </c:strCache>
            </c:strRef>
          </c:tx>
          <c:invertIfNegative val="0"/>
          <c:val>
            <c:numRef>
              <c:f>'Fordeling elforbrug 2020'!$F$109</c:f>
              <c:numCache>
                <c:formatCode>_ * #,##0_ ;_ * \-#,##0_ ;_ * "-"??_ ;_ @_ </c:formatCode>
                <c:ptCount val="1"/>
                <c:pt idx="0">
                  <c:v>2.3676515999999999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456B-4EC7-939D-126924DFDE16}"/>
            </c:ext>
          </c:extLst>
        </c:ser>
        <c:ser>
          <c:idx val="18"/>
          <c:order val="18"/>
          <c:tx>
            <c:strRef>
              <c:f>'Fordeling elforbrug 2020'!$B$110</c:f>
              <c:strCache>
                <c:ptCount val="1"/>
                <c:pt idx="0">
                  <c:v>Gade- og vejbelysning, i alt</c:v>
                </c:pt>
              </c:strCache>
            </c:strRef>
          </c:tx>
          <c:invertIfNegative val="0"/>
          <c:val>
            <c:numRef>
              <c:f>'Fordeling elforbrug 2020'!$F$110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456B-4EC7-939D-126924DFDE16}"/>
            </c:ext>
          </c:extLst>
        </c:ser>
        <c:ser>
          <c:idx val="19"/>
          <c:order val="19"/>
          <c:tx>
            <c:strRef>
              <c:f>'Fordeling elforbrug 2020'!$B$112</c:f>
              <c:strCache>
                <c:ptCount val="1"/>
                <c:pt idx="0">
                  <c:v>Anonymiseret og/eller ukendt</c:v>
                </c:pt>
              </c:strCache>
            </c:strRef>
          </c:tx>
          <c:invertIfNegative val="0"/>
          <c:val>
            <c:numRef>
              <c:f>'Fordeling elforbrug 2020'!$F$112</c:f>
              <c:numCache>
                <c:formatCode>_ * #,##0_ ;_ * \-#,##0_ ;_ * "-"??_ ;_ @_ </c:formatCode>
                <c:ptCount val="1"/>
                <c:pt idx="0">
                  <c:v>18.238975199999999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3-456B-4EC7-939D-126924DFD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9635728"/>
        <c:axId val="579641216"/>
      </c:barChart>
      <c:catAx>
        <c:axId val="57963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9641216"/>
        <c:crosses val="autoZero"/>
        <c:auto val="1"/>
        <c:lblAlgn val="ctr"/>
        <c:lblOffset val="100"/>
        <c:noMultiLvlLbl val="0"/>
      </c:catAx>
      <c:valAx>
        <c:axId val="579641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a-DK"/>
                  <a:t>TJ/år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crossAx val="579635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8664607557090043"/>
          <c:y val="6.6949183435403889E-2"/>
          <c:w val="0.41335392442909968"/>
          <c:h val="0.9043384584254866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18425757392837E-2"/>
          <c:y val="3.153004177783085E-2"/>
          <c:w val="0.51050648434670298"/>
          <c:h val="0.93198686311616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'Fordeling elforbrug 2020'!$B$92</c:f>
              <c:strCache>
                <c:ptCount val="1"/>
                <c:pt idx="0">
                  <c:v>Lejligheder, i alt</c:v>
                </c:pt>
              </c:strCache>
            </c:strRef>
          </c:tx>
          <c:invertIfNegative val="0"/>
          <c:val>
            <c:numRef>
              <c:f>'Fordeling elforbrug 2020'!$F$92</c:f>
              <c:numCache>
                <c:formatCode>_ * #,##0_ ;_ * \-#,##0_ ;_ * "-"??_ ;_ @_ </c:formatCode>
                <c:ptCount val="1"/>
                <c:pt idx="0">
                  <c:v>0.64335240000000005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0AA-4496-A8F6-3CEF8AAF8996}"/>
            </c:ext>
          </c:extLst>
        </c:ser>
        <c:ser>
          <c:idx val="1"/>
          <c:order val="1"/>
          <c:tx>
            <c:strRef>
              <c:f>'Fordeling elforbrug 2020'!$B$93</c:f>
              <c:strCache>
                <c:ptCount val="1"/>
                <c:pt idx="0">
                  <c:v>Huse, i alt</c:v>
                </c:pt>
              </c:strCache>
            </c:strRef>
          </c:tx>
          <c:invertIfNegative val="0"/>
          <c:val>
            <c:numRef>
              <c:f>'Fordeling elforbrug 2020'!$F$93</c:f>
              <c:numCache>
                <c:formatCode>_ * #,##0_ ;_ * \-#,##0_ ;_ * "-"??_ ;_ @_ </c:formatCode>
                <c:ptCount val="1"/>
                <c:pt idx="0">
                  <c:v>13.675888800000001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0AA-4496-A8F6-3CEF8AAF8996}"/>
            </c:ext>
          </c:extLst>
        </c:ser>
        <c:ser>
          <c:idx val="2"/>
          <c:order val="2"/>
          <c:tx>
            <c:strRef>
              <c:f>'Fordeling elforbrug 2020'!$B$94</c:f>
              <c:strCache>
                <c:ptCount val="1"/>
                <c:pt idx="0">
                  <c:v>Fritidshuse, i alt</c:v>
                </c:pt>
              </c:strCache>
            </c:strRef>
          </c:tx>
          <c:invertIfNegative val="0"/>
          <c:val>
            <c:numRef>
              <c:f>'Fordeling elforbrug 2020'!$F$94</c:f>
              <c:numCache>
                <c:formatCode>_ * #,##0_ ;_ * \-#,##0_ ;_ * "-"??_ ;_ @_ </c:formatCode>
                <c:ptCount val="1"/>
                <c:pt idx="0">
                  <c:v>7.2170568000000008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0AA-4496-A8F6-3CEF8AAF8996}"/>
            </c:ext>
          </c:extLst>
        </c:ser>
        <c:ser>
          <c:idx val="3"/>
          <c:order val="3"/>
          <c:tx>
            <c:strRef>
              <c:f>'Fordeling elforbrug 2020'!$B$95</c:f>
              <c:strCache>
                <c:ptCount val="1"/>
                <c:pt idx="0">
                  <c:v>Landbrug, i alt</c:v>
                </c:pt>
              </c:strCache>
            </c:strRef>
          </c:tx>
          <c:invertIfNegative val="0"/>
          <c:val>
            <c:numRef>
              <c:f>'Fordeling elforbrug 2020'!$F$95</c:f>
              <c:numCache>
                <c:formatCode>_ * #,##0_ ;_ * \-#,##0_ ;_ * "-"??_ ;_ @_ </c:formatCode>
                <c:ptCount val="1"/>
                <c:pt idx="0">
                  <c:v>3.8780640000000002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0AA-4496-A8F6-3CEF8AAF8996}"/>
            </c:ext>
          </c:extLst>
        </c:ser>
        <c:ser>
          <c:idx val="4"/>
          <c:order val="4"/>
          <c:tx>
            <c:strRef>
              <c:f>'Fordeling elforbrug 2020'!$B$96</c:f>
              <c:strCache>
                <c:ptCount val="1"/>
                <c:pt idx="0">
                  <c:v>Gartneri, i alt</c:v>
                </c:pt>
              </c:strCache>
            </c:strRef>
          </c:tx>
          <c:invertIfNegative val="0"/>
          <c:val>
            <c:numRef>
              <c:f>'Fordeling elforbrug 2020'!$F$96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80AA-4496-A8F6-3CEF8AAF8996}"/>
            </c:ext>
          </c:extLst>
        </c:ser>
        <c:ser>
          <c:idx val="5"/>
          <c:order val="5"/>
          <c:tx>
            <c:strRef>
              <c:f>'Fordeling elforbrug 2020'!$B$97</c:f>
              <c:strCache>
                <c:ptCount val="1"/>
                <c:pt idx="0">
                  <c:v>Nærings- og nydelsesmiddelindustri, i alt</c:v>
                </c:pt>
              </c:strCache>
            </c:strRef>
          </c:tx>
          <c:invertIfNegative val="0"/>
          <c:val>
            <c:numRef>
              <c:f>'Fordeling elforbrug 2020'!$F$97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80AA-4496-A8F6-3CEF8AAF8996}"/>
            </c:ext>
          </c:extLst>
        </c:ser>
        <c:ser>
          <c:idx val="6"/>
          <c:order val="6"/>
          <c:tx>
            <c:strRef>
              <c:f>'Fordeling elforbrug 2020'!$B$98</c:f>
              <c:strCache>
                <c:ptCount val="1"/>
                <c:pt idx="0">
                  <c:v>Tekstil-, beklædnings- og læderindustri, i alt</c:v>
                </c:pt>
              </c:strCache>
            </c:strRef>
          </c:tx>
          <c:invertIfNegative val="0"/>
          <c:val>
            <c:numRef>
              <c:f>'Fordeling elforbrug 2020'!$F$98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80AA-4496-A8F6-3CEF8AAF8996}"/>
            </c:ext>
          </c:extLst>
        </c:ser>
        <c:ser>
          <c:idx val="7"/>
          <c:order val="7"/>
          <c:tx>
            <c:strRef>
              <c:f>'Fordeling elforbrug 2020'!$B$99</c:f>
              <c:strCache>
                <c:ptCount val="1"/>
                <c:pt idx="0">
                  <c:v>Træindustri, i alt</c:v>
                </c:pt>
              </c:strCache>
            </c:strRef>
          </c:tx>
          <c:invertIfNegative val="0"/>
          <c:val>
            <c:numRef>
              <c:f>'Fordeling elforbrug 2020'!$F$99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80AA-4496-A8F6-3CEF8AAF8996}"/>
            </c:ext>
          </c:extLst>
        </c:ser>
        <c:ser>
          <c:idx val="8"/>
          <c:order val="8"/>
          <c:tx>
            <c:strRef>
              <c:f>'Fordeling elforbrug 2020'!$B$100</c:f>
              <c:strCache>
                <c:ptCount val="1"/>
                <c:pt idx="0">
                  <c:v>Papir- og grafisk industri, i alt</c:v>
                </c:pt>
              </c:strCache>
            </c:strRef>
          </c:tx>
          <c:invertIfNegative val="0"/>
          <c:val>
            <c:numRef>
              <c:f>'Fordeling elforbrug 2020'!$F$100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80AA-4496-A8F6-3CEF8AAF8996}"/>
            </c:ext>
          </c:extLst>
        </c:ser>
        <c:ser>
          <c:idx val="9"/>
          <c:order val="9"/>
          <c:tx>
            <c:strRef>
              <c:f>'Fordeling elforbrug 2020'!$B$101</c:f>
              <c:strCache>
                <c:ptCount val="1"/>
                <c:pt idx="0">
                  <c:v>Kemisk industri, i alt</c:v>
                </c:pt>
              </c:strCache>
            </c:strRef>
          </c:tx>
          <c:invertIfNegative val="0"/>
          <c:val>
            <c:numRef>
              <c:f>'Fordeling elforbrug 2020'!$F$101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80AA-4496-A8F6-3CEF8AAF8996}"/>
            </c:ext>
          </c:extLst>
        </c:ser>
        <c:ser>
          <c:idx val="10"/>
          <c:order val="10"/>
          <c:tx>
            <c:strRef>
              <c:f>'Fordeling elforbrug 2020'!$B$102</c:f>
              <c:strCache>
                <c:ptCount val="1"/>
                <c:pt idx="0">
                  <c:v>Sten- ler- og glasindustri, i alt</c:v>
                </c:pt>
              </c:strCache>
            </c:strRef>
          </c:tx>
          <c:invertIfNegative val="0"/>
          <c:val>
            <c:numRef>
              <c:f>'Fordeling elforbrug 2020'!$F$102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80AA-4496-A8F6-3CEF8AAF8996}"/>
            </c:ext>
          </c:extLst>
        </c:ser>
        <c:ser>
          <c:idx val="11"/>
          <c:order val="11"/>
          <c:tx>
            <c:strRef>
              <c:f>'Fordeling elforbrug 2020'!$B$103</c:f>
              <c:strCache>
                <c:ptCount val="1"/>
                <c:pt idx="0">
                  <c:v>Jern- og metalværker, i alt</c:v>
                </c:pt>
              </c:strCache>
            </c:strRef>
          </c:tx>
          <c:invertIfNegative val="0"/>
          <c:val>
            <c:numRef>
              <c:f>'Fordeling elforbrug 2020'!$F$103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80AA-4496-A8F6-3CEF8AAF8996}"/>
            </c:ext>
          </c:extLst>
        </c:ser>
        <c:ser>
          <c:idx val="12"/>
          <c:order val="12"/>
          <c:tx>
            <c:strRef>
              <c:f>'Fordeling elforbrug 2020'!$B$104</c:f>
              <c:strCache>
                <c:ptCount val="1"/>
                <c:pt idx="0">
                  <c:v>Jern- og metalindustri, i alt</c:v>
                </c:pt>
              </c:strCache>
            </c:strRef>
          </c:tx>
          <c:invertIfNegative val="0"/>
          <c:val>
            <c:numRef>
              <c:f>'Fordeling elforbrug 2020'!$F$104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80AA-4496-A8F6-3CEF8AAF8996}"/>
            </c:ext>
          </c:extLst>
        </c:ser>
        <c:ser>
          <c:idx val="13"/>
          <c:order val="13"/>
          <c:tx>
            <c:strRef>
              <c:f>'Fordeling elforbrug 2020'!$B$105</c:f>
              <c:strCache>
                <c:ptCount val="1"/>
                <c:pt idx="0">
                  <c:v>Møbelindu., legetøjsfab., guld og sølv m.v., i alt</c:v>
                </c:pt>
              </c:strCache>
            </c:strRef>
          </c:tx>
          <c:invertIfNegative val="0"/>
          <c:val>
            <c:numRef>
              <c:f>'Fordeling elforbrug 2020'!$F$105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80AA-4496-A8F6-3CEF8AAF8996}"/>
            </c:ext>
          </c:extLst>
        </c:ser>
        <c:ser>
          <c:idx val="14"/>
          <c:order val="14"/>
          <c:tx>
            <c:strRef>
              <c:f>'Fordeling elforbrug 2020'!$B$106</c:f>
              <c:strCache>
                <c:ptCount val="1"/>
                <c:pt idx="0">
                  <c:v>Bygge- og anlægsvirksomhed, i alt</c:v>
                </c:pt>
              </c:strCache>
            </c:strRef>
          </c:tx>
          <c:invertIfNegative val="0"/>
          <c:val>
            <c:numRef>
              <c:f>'Fordeling elforbrug 2020'!$F$106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80AA-4496-A8F6-3CEF8AAF8996}"/>
            </c:ext>
          </c:extLst>
        </c:ser>
        <c:ser>
          <c:idx val="15"/>
          <c:order val="15"/>
          <c:tx>
            <c:strRef>
              <c:f>'Fordeling elforbrug 2020'!$B$107</c:f>
              <c:strCache>
                <c:ptCount val="1"/>
                <c:pt idx="0">
                  <c:v>Detail- og engroshandel, i alt</c:v>
                </c:pt>
              </c:strCache>
            </c:strRef>
          </c:tx>
          <c:invertIfNegative val="0"/>
          <c:val>
            <c:numRef>
              <c:f>'Fordeling elforbrug 2020'!$F$107</c:f>
              <c:numCache>
                <c:formatCode>_ * #,##0_ ;_ * \-#,##0_ ;_ * "-"??_ ;_ @_ </c:formatCode>
                <c:ptCount val="1"/>
                <c:pt idx="0">
                  <c:v>2.4549984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80AA-4496-A8F6-3CEF8AAF8996}"/>
            </c:ext>
          </c:extLst>
        </c:ser>
        <c:ser>
          <c:idx val="16"/>
          <c:order val="16"/>
          <c:tx>
            <c:strRef>
              <c:f>'Fordeling elforbrug 2020'!$B$108</c:f>
              <c:strCache>
                <c:ptCount val="1"/>
                <c:pt idx="0">
                  <c:v>Service- og forlystelsesvirksomhed, i alt</c:v>
                </c:pt>
              </c:strCache>
            </c:strRef>
          </c:tx>
          <c:invertIfNegative val="0"/>
          <c:val>
            <c:numRef>
              <c:f>'Fordeling elforbrug 2020'!$F$108</c:f>
              <c:numCache>
                <c:formatCode>_ * #,##0_ ;_ * \-#,##0_ ;_ * "-"??_ ;_ @_ </c:formatCode>
                <c:ptCount val="1"/>
                <c:pt idx="0">
                  <c:v>2.1409199999999999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80AA-4496-A8F6-3CEF8AAF8996}"/>
            </c:ext>
          </c:extLst>
        </c:ser>
        <c:ser>
          <c:idx val="17"/>
          <c:order val="17"/>
          <c:tx>
            <c:strRef>
              <c:f>'Fordeling elforbrug 2020'!$B$109</c:f>
              <c:strCache>
                <c:ptCount val="1"/>
                <c:pt idx="0">
                  <c:v>Offentlige foretageneder, i alt</c:v>
                </c:pt>
              </c:strCache>
            </c:strRef>
          </c:tx>
          <c:invertIfNegative val="0"/>
          <c:val>
            <c:numRef>
              <c:f>'Fordeling elforbrug 2020'!$F$109</c:f>
              <c:numCache>
                <c:formatCode>_ * #,##0_ ;_ * \-#,##0_ ;_ * "-"??_ ;_ @_ </c:formatCode>
                <c:ptCount val="1"/>
                <c:pt idx="0">
                  <c:v>2.3676515999999999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80AA-4496-A8F6-3CEF8AAF8996}"/>
            </c:ext>
          </c:extLst>
        </c:ser>
        <c:ser>
          <c:idx val="18"/>
          <c:order val="18"/>
          <c:tx>
            <c:strRef>
              <c:f>'Fordeling elforbrug 2020'!$B$110</c:f>
              <c:strCache>
                <c:ptCount val="1"/>
                <c:pt idx="0">
                  <c:v>Gade- og vejbelysning, i alt</c:v>
                </c:pt>
              </c:strCache>
            </c:strRef>
          </c:tx>
          <c:invertIfNegative val="0"/>
          <c:val>
            <c:numRef>
              <c:f>'Fordeling elforbrug 2020'!$F$110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80AA-4496-A8F6-3CEF8AAF8996}"/>
            </c:ext>
          </c:extLst>
        </c:ser>
        <c:ser>
          <c:idx val="19"/>
          <c:order val="19"/>
          <c:tx>
            <c:strRef>
              <c:f>'Fordeling elforbrug 2020'!$B$112</c:f>
              <c:strCache>
                <c:ptCount val="1"/>
                <c:pt idx="0">
                  <c:v>Anonymiseret og/eller ukendt</c:v>
                </c:pt>
              </c:strCache>
            </c:strRef>
          </c:tx>
          <c:invertIfNegative val="0"/>
          <c:val>
            <c:numRef>
              <c:f>'Fordeling elforbrug 2020'!$F$112</c:f>
              <c:numCache>
                <c:formatCode>_ * #,##0_ ;_ * \-#,##0_ ;_ * "-"??_ ;_ @_ </c:formatCode>
                <c:ptCount val="1"/>
                <c:pt idx="0">
                  <c:v>18.238975199999999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3-80AA-4496-A8F6-3CEF8AAF8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9635728"/>
        <c:axId val="579641216"/>
      </c:barChart>
      <c:catAx>
        <c:axId val="57963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9641216"/>
        <c:crosses val="autoZero"/>
        <c:auto val="1"/>
        <c:lblAlgn val="ctr"/>
        <c:lblOffset val="100"/>
        <c:noMultiLvlLbl val="0"/>
      </c:catAx>
      <c:valAx>
        <c:axId val="579641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a-DK"/>
                  <a:t>TJ/år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crossAx val="579635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8664607557090043"/>
          <c:y val="6.6949183435403889E-2"/>
          <c:w val="0.41335392442909968"/>
          <c:h val="0.9043384584254866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18425757392837E-2"/>
          <c:y val="3.153004177783085E-2"/>
          <c:w val="0.51050648434670298"/>
          <c:h val="0.93198686311616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'Fordeling elforbrug 2018'!$B$85</c:f>
              <c:strCache>
                <c:ptCount val="1"/>
                <c:pt idx="0">
                  <c:v>Lejligheder, i alt</c:v>
                </c:pt>
              </c:strCache>
            </c:strRef>
          </c:tx>
          <c:invertIfNegative val="0"/>
          <c:val>
            <c:numRef>
              <c:f>'Fordeling elforbrug 2018'!$F$85</c:f>
              <c:numCache>
                <c:formatCode>_ * #,##0_ ;_ * \-#,##0_ ;_ * "-"??_ ;_ @_ </c:formatCode>
                <c:ptCount val="1"/>
                <c:pt idx="0">
                  <c:v>0.78592680000000004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965-4E16-AD34-BBB45C9D446E}"/>
            </c:ext>
          </c:extLst>
        </c:ser>
        <c:ser>
          <c:idx val="1"/>
          <c:order val="1"/>
          <c:tx>
            <c:strRef>
              <c:f>'Fordeling elforbrug 2018'!$B$86</c:f>
              <c:strCache>
                <c:ptCount val="1"/>
                <c:pt idx="0">
                  <c:v>Huse, i alt</c:v>
                </c:pt>
              </c:strCache>
            </c:strRef>
          </c:tx>
          <c:invertIfNegative val="0"/>
          <c:val>
            <c:numRef>
              <c:f>'Fordeling elforbrug 2018'!$F$86</c:f>
              <c:numCache>
                <c:formatCode>_ * #,##0_ ;_ * \-#,##0_ ;_ * "-"??_ ;_ @_ </c:formatCode>
                <c:ptCount val="1"/>
                <c:pt idx="0">
                  <c:v>13.5578808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965-4E16-AD34-BBB45C9D446E}"/>
            </c:ext>
          </c:extLst>
        </c:ser>
        <c:ser>
          <c:idx val="2"/>
          <c:order val="2"/>
          <c:tx>
            <c:strRef>
              <c:f>'Fordeling elforbrug 2018'!$B$87</c:f>
              <c:strCache>
                <c:ptCount val="1"/>
                <c:pt idx="0">
                  <c:v>Fritidshuse, i alt</c:v>
                </c:pt>
              </c:strCache>
            </c:strRef>
          </c:tx>
          <c:invertIfNegative val="0"/>
          <c:val>
            <c:numRef>
              <c:f>'Fordeling elforbrug 2018'!$F$87</c:f>
              <c:numCache>
                <c:formatCode>_ * #,##0_ ;_ * \-#,##0_ ;_ * "-"??_ ;_ @_ </c:formatCode>
                <c:ptCount val="1"/>
                <c:pt idx="0">
                  <c:v>7.0503479999999996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965-4E16-AD34-BBB45C9D446E}"/>
            </c:ext>
          </c:extLst>
        </c:ser>
        <c:ser>
          <c:idx val="3"/>
          <c:order val="3"/>
          <c:tx>
            <c:strRef>
              <c:f>'Fordeling elforbrug 2018'!$B$88</c:f>
              <c:strCache>
                <c:ptCount val="1"/>
                <c:pt idx="0">
                  <c:v>Landbrug, i alt</c:v>
                </c:pt>
              </c:strCache>
            </c:strRef>
          </c:tx>
          <c:invertIfNegative val="0"/>
          <c:val>
            <c:numRef>
              <c:f>'Fordeling elforbrug 2018'!$F$88</c:f>
              <c:numCache>
                <c:formatCode>_ * #,##0_ ;_ * \-#,##0_ ;_ * "-"??_ ;_ @_ </c:formatCode>
                <c:ptCount val="1"/>
                <c:pt idx="0">
                  <c:v>4.4291700000000001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7965-4E16-AD34-BBB45C9D446E}"/>
            </c:ext>
          </c:extLst>
        </c:ser>
        <c:ser>
          <c:idx val="4"/>
          <c:order val="4"/>
          <c:tx>
            <c:strRef>
              <c:f>'Fordeling elforbrug 2018'!$B$89</c:f>
              <c:strCache>
                <c:ptCount val="1"/>
                <c:pt idx="0">
                  <c:v>Gartneri, i alt</c:v>
                </c:pt>
              </c:strCache>
            </c:strRef>
          </c:tx>
          <c:invertIfNegative val="0"/>
          <c:val>
            <c:numRef>
              <c:f>'Fordeling elforbrug 2018'!$F$89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7965-4E16-AD34-BBB45C9D446E}"/>
            </c:ext>
          </c:extLst>
        </c:ser>
        <c:ser>
          <c:idx val="5"/>
          <c:order val="5"/>
          <c:tx>
            <c:strRef>
              <c:f>'Fordeling elforbrug 2018'!$B$90</c:f>
              <c:strCache>
                <c:ptCount val="1"/>
                <c:pt idx="0">
                  <c:v>Nærings- og nydelsesmiddelindustri, i alt</c:v>
                </c:pt>
              </c:strCache>
            </c:strRef>
          </c:tx>
          <c:invertIfNegative val="0"/>
          <c:val>
            <c:numRef>
              <c:f>'Fordeling elforbrug 2018'!$F$90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7965-4E16-AD34-BBB45C9D446E}"/>
            </c:ext>
          </c:extLst>
        </c:ser>
        <c:ser>
          <c:idx val="6"/>
          <c:order val="6"/>
          <c:tx>
            <c:strRef>
              <c:f>'Fordeling elforbrug 2018'!$B$91</c:f>
              <c:strCache>
                <c:ptCount val="1"/>
                <c:pt idx="0">
                  <c:v>Tekstil-, beklædnings- og læderindustri, i alt</c:v>
                </c:pt>
              </c:strCache>
            </c:strRef>
          </c:tx>
          <c:invertIfNegative val="0"/>
          <c:val>
            <c:numRef>
              <c:f>'Fordeling elforbrug 2018'!$F$91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7965-4E16-AD34-BBB45C9D446E}"/>
            </c:ext>
          </c:extLst>
        </c:ser>
        <c:ser>
          <c:idx val="7"/>
          <c:order val="7"/>
          <c:tx>
            <c:strRef>
              <c:f>'Fordeling elforbrug 2018'!$B$92</c:f>
              <c:strCache>
                <c:ptCount val="1"/>
                <c:pt idx="0">
                  <c:v>Træindustri, i alt</c:v>
                </c:pt>
              </c:strCache>
            </c:strRef>
          </c:tx>
          <c:invertIfNegative val="0"/>
          <c:val>
            <c:numRef>
              <c:f>'Fordeling elforbrug 2018'!$F$92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7965-4E16-AD34-BBB45C9D446E}"/>
            </c:ext>
          </c:extLst>
        </c:ser>
        <c:ser>
          <c:idx val="8"/>
          <c:order val="8"/>
          <c:tx>
            <c:strRef>
              <c:f>'Fordeling elforbrug 2018'!$B$93</c:f>
              <c:strCache>
                <c:ptCount val="1"/>
                <c:pt idx="0">
                  <c:v>Papir- og grafisk industri, i alt</c:v>
                </c:pt>
              </c:strCache>
            </c:strRef>
          </c:tx>
          <c:invertIfNegative val="0"/>
          <c:val>
            <c:numRef>
              <c:f>'Fordeling elforbrug 2018'!$F$93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7965-4E16-AD34-BBB45C9D446E}"/>
            </c:ext>
          </c:extLst>
        </c:ser>
        <c:ser>
          <c:idx val="9"/>
          <c:order val="9"/>
          <c:tx>
            <c:strRef>
              <c:f>'Fordeling elforbrug 2018'!$B$94</c:f>
              <c:strCache>
                <c:ptCount val="1"/>
                <c:pt idx="0">
                  <c:v>Kemisk industri, i alt</c:v>
                </c:pt>
              </c:strCache>
            </c:strRef>
          </c:tx>
          <c:invertIfNegative val="0"/>
          <c:val>
            <c:numRef>
              <c:f>'Fordeling elforbrug 2018'!$F$94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7965-4E16-AD34-BBB45C9D446E}"/>
            </c:ext>
          </c:extLst>
        </c:ser>
        <c:ser>
          <c:idx val="10"/>
          <c:order val="10"/>
          <c:tx>
            <c:strRef>
              <c:f>'Fordeling elforbrug 2018'!$B$95</c:f>
              <c:strCache>
                <c:ptCount val="1"/>
                <c:pt idx="0">
                  <c:v>Sten- ler- og glasindustri, i alt</c:v>
                </c:pt>
              </c:strCache>
            </c:strRef>
          </c:tx>
          <c:invertIfNegative val="0"/>
          <c:val>
            <c:numRef>
              <c:f>'Fordeling elforbrug 2018'!$F$95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7965-4E16-AD34-BBB45C9D446E}"/>
            </c:ext>
          </c:extLst>
        </c:ser>
        <c:ser>
          <c:idx val="11"/>
          <c:order val="11"/>
          <c:tx>
            <c:strRef>
              <c:f>'Fordeling elforbrug 2018'!$B$96</c:f>
              <c:strCache>
                <c:ptCount val="1"/>
                <c:pt idx="0">
                  <c:v>Jern- og metalværker, i alt</c:v>
                </c:pt>
              </c:strCache>
            </c:strRef>
          </c:tx>
          <c:invertIfNegative val="0"/>
          <c:val>
            <c:numRef>
              <c:f>'Fordeling elforbrug 2018'!$F$96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7965-4E16-AD34-BBB45C9D446E}"/>
            </c:ext>
          </c:extLst>
        </c:ser>
        <c:ser>
          <c:idx val="12"/>
          <c:order val="12"/>
          <c:tx>
            <c:strRef>
              <c:f>'Fordeling elforbrug 2018'!$B$97</c:f>
              <c:strCache>
                <c:ptCount val="1"/>
                <c:pt idx="0">
                  <c:v>Jern- og metalindustri, i alt</c:v>
                </c:pt>
              </c:strCache>
            </c:strRef>
          </c:tx>
          <c:invertIfNegative val="0"/>
          <c:val>
            <c:numRef>
              <c:f>'Fordeling elforbrug 2018'!$F$97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7965-4E16-AD34-BBB45C9D446E}"/>
            </c:ext>
          </c:extLst>
        </c:ser>
        <c:ser>
          <c:idx val="13"/>
          <c:order val="13"/>
          <c:tx>
            <c:strRef>
              <c:f>'Fordeling elforbrug 2018'!$B$98</c:f>
              <c:strCache>
                <c:ptCount val="1"/>
                <c:pt idx="0">
                  <c:v>Møbelindu., legetøjsfab., guld og sølv m.v., i alt</c:v>
                </c:pt>
              </c:strCache>
            </c:strRef>
          </c:tx>
          <c:invertIfNegative val="0"/>
          <c:val>
            <c:numRef>
              <c:f>'Fordeling elforbrug 2018'!$F$98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7965-4E16-AD34-BBB45C9D446E}"/>
            </c:ext>
          </c:extLst>
        </c:ser>
        <c:ser>
          <c:idx val="14"/>
          <c:order val="14"/>
          <c:tx>
            <c:strRef>
              <c:f>'Fordeling elforbrug 2018'!$B$99</c:f>
              <c:strCache>
                <c:ptCount val="1"/>
                <c:pt idx="0">
                  <c:v>Bygge- og anlægsvirksomhed, i alt</c:v>
                </c:pt>
              </c:strCache>
            </c:strRef>
          </c:tx>
          <c:invertIfNegative val="0"/>
          <c:val>
            <c:numRef>
              <c:f>'Fordeling elforbrug 2018'!$F$99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7965-4E16-AD34-BBB45C9D446E}"/>
            </c:ext>
          </c:extLst>
        </c:ser>
        <c:ser>
          <c:idx val="15"/>
          <c:order val="15"/>
          <c:tx>
            <c:strRef>
              <c:f>'Fordeling elforbrug 2018'!$B$100</c:f>
              <c:strCache>
                <c:ptCount val="1"/>
                <c:pt idx="0">
                  <c:v>Detail- og engroshandel, i alt</c:v>
                </c:pt>
              </c:strCache>
            </c:strRef>
          </c:tx>
          <c:invertIfNegative val="0"/>
          <c:val>
            <c:numRef>
              <c:f>'Fordeling elforbrug 2018'!$F$100</c:f>
              <c:numCache>
                <c:formatCode>_ * #,##0_ ;_ * \-#,##0_ ;_ * "-"??_ ;_ @_ </c:formatCode>
                <c:ptCount val="1"/>
                <c:pt idx="0">
                  <c:v>4.2908075999999999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7965-4E16-AD34-BBB45C9D446E}"/>
            </c:ext>
          </c:extLst>
        </c:ser>
        <c:ser>
          <c:idx val="16"/>
          <c:order val="16"/>
          <c:tx>
            <c:strRef>
              <c:f>'Fordeling elforbrug 2018'!$B$101</c:f>
              <c:strCache>
                <c:ptCount val="1"/>
                <c:pt idx="0">
                  <c:v>Service- og forlystelsesvirksomhed, i alt</c:v>
                </c:pt>
              </c:strCache>
            </c:strRef>
          </c:tx>
          <c:invertIfNegative val="0"/>
          <c:val>
            <c:numRef>
              <c:f>'Fordeling elforbrug 2018'!$F$101</c:f>
              <c:numCache>
                <c:formatCode>_ * #,##0_ ;_ * \-#,##0_ ;_ * "-"??_ ;_ @_ </c:formatCode>
                <c:ptCount val="1"/>
                <c:pt idx="0">
                  <c:v>2.587968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7965-4E16-AD34-BBB45C9D446E}"/>
            </c:ext>
          </c:extLst>
        </c:ser>
        <c:ser>
          <c:idx val="17"/>
          <c:order val="17"/>
          <c:tx>
            <c:strRef>
              <c:f>'Fordeling elforbrug 2018'!$B$102</c:f>
              <c:strCache>
                <c:ptCount val="1"/>
                <c:pt idx="0">
                  <c:v>Offentlige foretageneder, i alt</c:v>
                </c:pt>
              </c:strCache>
            </c:strRef>
          </c:tx>
          <c:invertIfNegative val="0"/>
          <c:val>
            <c:numRef>
              <c:f>'Fordeling elforbrug 2018'!$F$102</c:f>
              <c:numCache>
                <c:formatCode>_ * #,##0_ ;_ * \-#,##0_ ;_ * "-"??_ ;_ @_ </c:formatCode>
                <c:ptCount val="1"/>
                <c:pt idx="0">
                  <c:v>2.5270487999999998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7965-4E16-AD34-BBB45C9D446E}"/>
            </c:ext>
          </c:extLst>
        </c:ser>
        <c:ser>
          <c:idx val="18"/>
          <c:order val="18"/>
          <c:tx>
            <c:strRef>
              <c:f>'Fordeling elforbrug 2018'!$B$103</c:f>
              <c:strCache>
                <c:ptCount val="1"/>
                <c:pt idx="0">
                  <c:v>Gade- og vejbelysning, i alt</c:v>
                </c:pt>
              </c:strCache>
            </c:strRef>
          </c:tx>
          <c:invertIfNegative val="0"/>
          <c:val>
            <c:numRef>
              <c:f>'Fordeling elforbrug 2018'!$F$103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7965-4E16-AD34-BBB45C9D446E}"/>
            </c:ext>
          </c:extLst>
        </c:ser>
        <c:ser>
          <c:idx val="19"/>
          <c:order val="19"/>
          <c:tx>
            <c:strRef>
              <c:f>'Fordeling elforbrug 2018'!$B$105</c:f>
              <c:strCache>
                <c:ptCount val="1"/>
                <c:pt idx="0">
                  <c:v>Anonymiseret og/eller ukendt</c:v>
                </c:pt>
              </c:strCache>
            </c:strRef>
          </c:tx>
          <c:invertIfNegative val="0"/>
          <c:val>
            <c:numRef>
              <c:f>'Fordeling elforbrug 2018'!$F$105</c:f>
              <c:numCache>
                <c:formatCode>_ * #,##0_ ;_ * \-#,##0_ ;_ * "-"??_ ;_ @_ </c:formatCode>
                <c:ptCount val="1"/>
                <c:pt idx="0">
                  <c:v>15.311037599999999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3-7965-4E16-AD34-BBB45C9D4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9635728"/>
        <c:axId val="579641216"/>
      </c:barChart>
      <c:catAx>
        <c:axId val="57963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9641216"/>
        <c:crosses val="autoZero"/>
        <c:auto val="1"/>
        <c:lblAlgn val="ctr"/>
        <c:lblOffset val="100"/>
        <c:noMultiLvlLbl val="0"/>
      </c:catAx>
      <c:valAx>
        <c:axId val="579641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a-DK"/>
                  <a:t>TJ/år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crossAx val="579635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8664607557090043"/>
          <c:y val="6.6949183435403889E-2"/>
          <c:w val="0.41335392442909968"/>
          <c:h val="0.9043384584254866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18425757392837E-2"/>
          <c:y val="3.153004177783085E-2"/>
          <c:w val="0.51050648434670298"/>
          <c:h val="0.93198686311616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'Fordeling elforbrug 2016'!$B$85</c:f>
              <c:strCache>
                <c:ptCount val="1"/>
                <c:pt idx="0">
                  <c:v>Lejligheder, i alt</c:v>
                </c:pt>
              </c:strCache>
            </c:strRef>
          </c:tx>
          <c:invertIfNegative val="0"/>
          <c:val>
            <c:numRef>
              <c:f>'Fordeling elforbrug 2016'!$F$85</c:f>
              <c:numCache>
                <c:formatCode>_ * #,##0_ ;_ * \-#,##0_ ;_ * "-"??_ ;_ @_ </c:formatCode>
                <c:ptCount val="1"/>
                <c:pt idx="0">
                  <c:v>0.89505360000000012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DF1-44F6-AF43-CACC05009098}"/>
            </c:ext>
          </c:extLst>
        </c:ser>
        <c:ser>
          <c:idx val="1"/>
          <c:order val="1"/>
          <c:tx>
            <c:strRef>
              <c:f>'Fordeling elforbrug 2016'!$B$86</c:f>
              <c:strCache>
                <c:ptCount val="1"/>
                <c:pt idx="0">
                  <c:v>Huse, i alt</c:v>
                </c:pt>
              </c:strCache>
            </c:strRef>
          </c:tx>
          <c:invertIfNegative val="0"/>
          <c:val>
            <c:numRef>
              <c:f>'Fordeling elforbrug 2016'!$F$86</c:f>
              <c:numCache>
                <c:formatCode>_ * #,##0_ ;_ * \-#,##0_ ;_ * "-"??_ ;_ @_ </c:formatCode>
                <c:ptCount val="1"/>
                <c:pt idx="0">
                  <c:v>13.4636364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DF1-44F6-AF43-CACC05009098}"/>
            </c:ext>
          </c:extLst>
        </c:ser>
        <c:ser>
          <c:idx val="2"/>
          <c:order val="2"/>
          <c:tx>
            <c:strRef>
              <c:f>'Fordeling elforbrug 2016'!$B$87</c:f>
              <c:strCache>
                <c:ptCount val="1"/>
                <c:pt idx="0">
                  <c:v>Fritidshuse, i alt</c:v>
                </c:pt>
              </c:strCache>
            </c:strRef>
          </c:tx>
          <c:invertIfNegative val="0"/>
          <c:val>
            <c:numRef>
              <c:f>'Fordeling elforbrug 2016'!$F$87</c:f>
              <c:numCache>
                <c:formatCode>_ * #,##0_ ;_ * \-#,##0_ ;_ * "-"??_ ;_ @_ </c:formatCode>
                <c:ptCount val="1"/>
                <c:pt idx="0">
                  <c:v>6.7683420000000005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DF1-44F6-AF43-CACC05009098}"/>
            </c:ext>
          </c:extLst>
        </c:ser>
        <c:ser>
          <c:idx val="3"/>
          <c:order val="3"/>
          <c:tx>
            <c:strRef>
              <c:f>'Fordeling elforbrug 2016'!$B$88</c:f>
              <c:strCache>
                <c:ptCount val="1"/>
                <c:pt idx="0">
                  <c:v>Landbrug, i alt</c:v>
                </c:pt>
              </c:strCache>
            </c:strRef>
          </c:tx>
          <c:invertIfNegative val="0"/>
          <c:val>
            <c:numRef>
              <c:f>'Fordeling elforbrug 2016'!$F$88</c:f>
              <c:numCache>
                <c:formatCode>_ * #,##0_ ;_ * \-#,##0_ ;_ * "-"??_ ;_ @_ </c:formatCode>
                <c:ptCount val="1"/>
                <c:pt idx="0">
                  <c:v>4.5980388000000003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DF1-44F6-AF43-CACC05009098}"/>
            </c:ext>
          </c:extLst>
        </c:ser>
        <c:ser>
          <c:idx val="4"/>
          <c:order val="4"/>
          <c:tx>
            <c:strRef>
              <c:f>'Fordeling elforbrug 2016'!$B$89</c:f>
              <c:strCache>
                <c:ptCount val="1"/>
                <c:pt idx="0">
                  <c:v>Gartneri, i alt</c:v>
                </c:pt>
              </c:strCache>
            </c:strRef>
          </c:tx>
          <c:invertIfNegative val="0"/>
          <c:val>
            <c:numRef>
              <c:f>'Fordeling elforbrug 2016'!$F$89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DF1-44F6-AF43-CACC05009098}"/>
            </c:ext>
          </c:extLst>
        </c:ser>
        <c:ser>
          <c:idx val="5"/>
          <c:order val="5"/>
          <c:tx>
            <c:strRef>
              <c:f>'Fordeling elforbrug 2016'!$B$90</c:f>
              <c:strCache>
                <c:ptCount val="1"/>
                <c:pt idx="0">
                  <c:v>Nærings- og nydelsesmiddelindustri, i alt</c:v>
                </c:pt>
              </c:strCache>
            </c:strRef>
          </c:tx>
          <c:invertIfNegative val="0"/>
          <c:val>
            <c:numRef>
              <c:f>'Fordeling elforbrug 2016'!$F$90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DDF1-44F6-AF43-CACC05009098}"/>
            </c:ext>
          </c:extLst>
        </c:ser>
        <c:ser>
          <c:idx val="6"/>
          <c:order val="6"/>
          <c:tx>
            <c:strRef>
              <c:f>'Fordeling elforbrug 2016'!$B$91</c:f>
              <c:strCache>
                <c:ptCount val="1"/>
                <c:pt idx="0">
                  <c:v>Tekstil-, beklædnings- og læderindustri, i alt</c:v>
                </c:pt>
              </c:strCache>
            </c:strRef>
          </c:tx>
          <c:invertIfNegative val="0"/>
          <c:val>
            <c:numRef>
              <c:f>'Fordeling elforbrug 2016'!$F$91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DDF1-44F6-AF43-CACC05009098}"/>
            </c:ext>
          </c:extLst>
        </c:ser>
        <c:ser>
          <c:idx val="7"/>
          <c:order val="7"/>
          <c:tx>
            <c:strRef>
              <c:f>'Fordeling elforbrug 2016'!$B$92</c:f>
              <c:strCache>
                <c:ptCount val="1"/>
                <c:pt idx="0">
                  <c:v>Træindustri, i alt</c:v>
                </c:pt>
              </c:strCache>
            </c:strRef>
          </c:tx>
          <c:invertIfNegative val="0"/>
          <c:val>
            <c:numRef>
              <c:f>'Fordeling elforbrug 2016'!$F$92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DDF1-44F6-AF43-CACC05009098}"/>
            </c:ext>
          </c:extLst>
        </c:ser>
        <c:ser>
          <c:idx val="8"/>
          <c:order val="8"/>
          <c:tx>
            <c:strRef>
              <c:f>'Fordeling elforbrug 2016'!$B$93</c:f>
              <c:strCache>
                <c:ptCount val="1"/>
                <c:pt idx="0">
                  <c:v>Papir- og grafisk industri, i alt</c:v>
                </c:pt>
              </c:strCache>
            </c:strRef>
          </c:tx>
          <c:invertIfNegative val="0"/>
          <c:val>
            <c:numRef>
              <c:f>'Fordeling elforbrug 2016'!$F$93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DDF1-44F6-AF43-CACC05009098}"/>
            </c:ext>
          </c:extLst>
        </c:ser>
        <c:ser>
          <c:idx val="9"/>
          <c:order val="9"/>
          <c:tx>
            <c:strRef>
              <c:f>'Fordeling elforbrug 2016'!$B$94</c:f>
              <c:strCache>
                <c:ptCount val="1"/>
                <c:pt idx="0">
                  <c:v>Kemisk industri, i alt</c:v>
                </c:pt>
              </c:strCache>
            </c:strRef>
          </c:tx>
          <c:invertIfNegative val="0"/>
          <c:val>
            <c:numRef>
              <c:f>'Fordeling elforbrug 2016'!$F$94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DDF1-44F6-AF43-CACC05009098}"/>
            </c:ext>
          </c:extLst>
        </c:ser>
        <c:ser>
          <c:idx val="10"/>
          <c:order val="10"/>
          <c:tx>
            <c:strRef>
              <c:f>'Fordeling elforbrug 2016'!$B$95</c:f>
              <c:strCache>
                <c:ptCount val="1"/>
                <c:pt idx="0">
                  <c:v>Sten- ler- og glasindustri, i alt</c:v>
                </c:pt>
              </c:strCache>
            </c:strRef>
          </c:tx>
          <c:invertIfNegative val="0"/>
          <c:val>
            <c:numRef>
              <c:f>'Fordeling elforbrug 2016'!$F$95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DDF1-44F6-AF43-CACC05009098}"/>
            </c:ext>
          </c:extLst>
        </c:ser>
        <c:ser>
          <c:idx val="11"/>
          <c:order val="11"/>
          <c:tx>
            <c:strRef>
              <c:f>'Fordeling elforbrug 2016'!$B$96</c:f>
              <c:strCache>
                <c:ptCount val="1"/>
                <c:pt idx="0">
                  <c:v>Jern- og metalværker, i alt</c:v>
                </c:pt>
              </c:strCache>
            </c:strRef>
          </c:tx>
          <c:invertIfNegative val="0"/>
          <c:val>
            <c:numRef>
              <c:f>'Fordeling elforbrug 2016'!$F$96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DDF1-44F6-AF43-CACC05009098}"/>
            </c:ext>
          </c:extLst>
        </c:ser>
        <c:ser>
          <c:idx val="12"/>
          <c:order val="12"/>
          <c:tx>
            <c:strRef>
              <c:f>'Fordeling elforbrug 2016'!$B$97</c:f>
              <c:strCache>
                <c:ptCount val="1"/>
                <c:pt idx="0">
                  <c:v>Jern- og metalindustri, i alt</c:v>
                </c:pt>
              </c:strCache>
            </c:strRef>
          </c:tx>
          <c:invertIfNegative val="0"/>
          <c:val>
            <c:numRef>
              <c:f>'Fordeling elforbrug 2016'!$F$97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DDF1-44F6-AF43-CACC05009098}"/>
            </c:ext>
          </c:extLst>
        </c:ser>
        <c:ser>
          <c:idx val="13"/>
          <c:order val="13"/>
          <c:tx>
            <c:strRef>
              <c:f>'Fordeling elforbrug 2016'!$B$98</c:f>
              <c:strCache>
                <c:ptCount val="1"/>
                <c:pt idx="0">
                  <c:v>Møbelindu., legetøjsfab., guld og sølv m.v., i alt</c:v>
                </c:pt>
              </c:strCache>
            </c:strRef>
          </c:tx>
          <c:invertIfNegative val="0"/>
          <c:val>
            <c:numRef>
              <c:f>'Fordeling elforbrug 2016'!$F$98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DDF1-44F6-AF43-CACC05009098}"/>
            </c:ext>
          </c:extLst>
        </c:ser>
        <c:ser>
          <c:idx val="14"/>
          <c:order val="14"/>
          <c:tx>
            <c:strRef>
              <c:f>'Fordeling elforbrug 2016'!$B$99</c:f>
              <c:strCache>
                <c:ptCount val="1"/>
                <c:pt idx="0">
                  <c:v>Bygge- og anlægsvirksomhed, i alt</c:v>
                </c:pt>
              </c:strCache>
            </c:strRef>
          </c:tx>
          <c:invertIfNegative val="0"/>
          <c:val>
            <c:numRef>
              <c:f>'Fordeling elforbrug 2016'!$F$99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DDF1-44F6-AF43-CACC05009098}"/>
            </c:ext>
          </c:extLst>
        </c:ser>
        <c:ser>
          <c:idx val="15"/>
          <c:order val="15"/>
          <c:tx>
            <c:strRef>
              <c:f>'Fordeling elforbrug 2016'!$B$100</c:f>
              <c:strCache>
                <c:ptCount val="1"/>
                <c:pt idx="0">
                  <c:v>Detail- og engroshandel, i alt</c:v>
                </c:pt>
              </c:strCache>
            </c:strRef>
          </c:tx>
          <c:invertIfNegative val="0"/>
          <c:val>
            <c:numRef>
              <c:f>'Fordeling elforbrug 2016'!$F$100</c:f>
              <c:numCache>
                <c:formatCode>_ * #,##0_ ;_ * \-#,##0_ ;_ * "-"??_ ;_ @_ </c:formatCode>
                <c:ptCount val="1"/>
                <c:pt idx="0">
                  <c:v>4.5564444000000002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DDF1-44F6-AF43-CACC05009098}"/>
            </c:ext>
          </c:extLst>
        </c:ser>
        <c:ser>
          <c:idx val="16"/>
          <c:order val="16"/>
          <c:tx>
            <c:strRef>
              <c:f>'Fordeling elforbrug 2016'!$B$101</c:f>
              <c:strCache>
                <c:ptCount val="1"/>
                <c:pt idx="0">
                  <c:v>Service- og forlystelsesvirksomhed, i alt</c:v>
                </c:pt>
              </c:strCache>
            </c:strRef>
          </c:tx>
          <c:invertIfNegative val="0"/>
          <c:val>
            <c:numRef>
              <c:f>'Fordeling elforbrug 2016'!$F$101</c:f>
              <c:numCache>
                <c:formatCode>_ * #,##0_ ;_ * \-#,##0_ ;_ * "-"??_ ;_ @_ </c:formatCode>
                <c:ptCount val="1"/>
                <c:pt idx="0">
                  <c:v>2.309904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DDF1-44F6-AF43-CACC05009098}"/>
            </c:ext>
          </c:extLst>
        </c:ser>
        <c:ser>
          <c:idx val="17"/>
          <c:order val="17"/>
          <c:tx>
            <c:strRef>
              <c:f>'Fordeling elforbrug 2016'!$B$102</c:f>
              <c:strCache>
                <c:ptCount val="1"/>
                <c:pt idx="0">
                  <c:v>Offentlige foretageneder, i alt</c:v>
                </c:pt>
              </c:strCache>
            </c:strRef>
          </c:tx>
          <c:invertIfNegative val="0"/>
          <c:val>
            <c:numRef>
              <c:f>'Fordeling elforbrug 2016'!$F$102</c:f>
              <c:numCache>
                <c:formatCode>_ * #,##0_ ;_ * \-#,##0_ ;_ * "-"??_ ;_ @_ </c:formatCode>
                <c:ptCount val="1"/>
                <c:pt idx="0">
                  <c:v>2.9714795999999999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DDF1-44F6-AF43-CACC05009098}"/>
            </c:ext>
          </c:extLst>
        </c:ser>
        <c:ser>
          <c:idx val="18"/>
          <c:order val="18"/>
          <c:tx>
            <c:strRef>
              <c:f>'Fordeling elforbrug 2016'!$B$103</c:f>
              <c:strCache>
                <c:ptCount val="1"/>
                <c:pt idx="0">
                  <c:v>Gade- og vejbelysning, i alt</c:v>
                </c:pt>
              </c:strCache>
            </c:strRef>
          </c:tx>
          <c:invertIfNegative val="0"/>
          <c:val>
            <c:numRef>
              <c:f>'Fordeling elforbrug 2016'!$F$103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DDF1-44F6-AF43-CACC05009098}"/>
            </c:ext>
          </c:extLst>
        </c:ser>
        <c:ser>
          <c:idx val="19"/>
          <c:order val="19"/>
          <c:tx>
            <c:strRef>
              <c:f>'Fordeling elforbrug 2016'!$B$105</c:f>
              <c:strCache>
                <c:ptCount val="1"/>
                <c:pt idx="0">
                  <c:v>Anonymiseret og/eller ukendt</c:v>
                </c:pt>
              </c:strCache>
            </c:strRef>
          </c:tx>
          <c:invertIfNegative val="0"/>
          <c:val>
            <c:numRef>
              <c:f>'Fordeling elforbrug 2016'!$F$105</c:f>
              <c:numCache>
                <c:formatCode>_ * #,##0_ ;_ * \-#,##0_ ;_ * "-"??_ ;_ @_ </c:formatCode>
                <c:ptCount val="1"/>
                <c:pt idx="0">
                  <c:v>11.605410000000001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'Fordeling elforbrug (2010)'!#REF!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3-DDF1-44F6-AF43-CACC05009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9635728"/>
        <c:axId val="579641216"/>
      </c:barChart>
      <c:catAx>
        <c:axId val="57963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9641216"/>
        <c:crosses val="autoZero"/>
        <c:auto val="1"/>
        <c:lblAlgn val="ctr"/>
        <c:lblOffset val="100"/>
        <c:noMultiLvlLbl val="0"/>
      </c:catAx>
      <c:valAx>
        <c:axId val="579641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a-DK"/>
                  <a:t>TJ/år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crossAx val="579635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8664607557090043"/>
          <c:y val="6.6949183435403889E-2"/>
          <c:w val="0.41335392442909968"/>
          <c:h val="0.9043384584254866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18425757392837E-2"/>
          <c:y val="3.153004177783085E-2"/>
          <c:w val="0.51050648434670443"/>
          <c:h val="0.92365354330708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'Fordeling elforbrug 2010'!$B$65</c:f>
              <c:strCache>
                <c:ptCount val="1"/>
                <c:pt idx="0">
                  <c:v>Lejligheder, i alt</c:v>
                </c:pt>
              </c:strCache>
            </c:strRef>
          </c:tx>
          <c:invertIfNegative val="0"/>
          <c:val>
            <c:numRef>
              <c:f>'Fordeling elforbrug 2010'!$F$65</c:f>
              <c:numCache>
                <c:formatCode>_ * #,##0_ ;_ * \-#,##0_ ;_ * "-"??_ ;_ @_ </c:formatCode>
                <c:ptCount val="1"/>
                <c:pt idx="0">
                  <c:v>1.1664000000000001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8-47DF-A078-8A9D495E9EDD}"/>
            </c:ext>
          </c:extLst>
        </c:ser>
        <c:ser>
          <c:idx val="1"/>
          <c:order val="1"/>
          <c:tx>
            <c:strRef>
              <c:f>'Fordeling elforbrug 2010'!$B$66</c:f>
              <c:strCache>
                <c:ptCount val="1"/>
                <c:pt idx="0">
                  <c:v>Huse, i alt</c:v>
                </c:pt>
              </c:strCache>
            </c:strRef>
          </c:tx>
          <c:invertIfNegative val="0"/>
          <c:val>
            <c:numRef>
              <c:f>'Fordeling elforbrug 2010'!$F$66</c:f>
              <c:numCache>
                <c:formatCode>_ * #,##0_ ;_ * \-#,##0_ ;_ * "-"??_ ;_ @_ </c:formatCode>
                <c:ptCount val="1"/>
                <c:pt idx="0">
                  <c:v>15.444000000000001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8-47DF-A078-8A9D495E9EDD}"/>
            </c:ext>
          </c:extLst>
        </c:ser>
        <c:ser>
          <c:idx val="2"/>
          <c:order val="2"/>
          <c:tx>
            <c:strRef>
              <c:f>'Fordeling elforbrug 2010'!$B$67</c:f>
              <c:strCache>
                <c:ptCount val="1"/>
                <c:pt idx="0">
                  <c:v>Fritidshuse, i alt</c:v>
                </c:pt>
              </c:strCache>
            </c:strRef>
          </c:tx>
          <c:invertIfNegative val="0"/>
          <c:val>
            <c:numRef>
              <c:f>'Fordeling elforbrug 2010'!$F$67</c:f>
              <c:numCache>
                <c:formatCode>_ * #,##0_ ;_ * \-#,##0_ ;_ * "-"??_ ;_ @_ </c:formatCode>
                <c:ptCount val="1"/>
                <c:pt idx="0">
                  <c:v>7.5780000000000003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78-47DF-A078-8A9D495E9EDD}"/>
            </c:ext>
          </c:extLst>
        </c:ser>
        <c:ser>
          <c:idx val="3"/>
          <c:order val="3"/>
          <c:tx>
            <c:strRef>
              <c:f>'Fordeling elforbrug 2010'!$B$68</c:f>
              <c:strCache>
                <c:ptCount val="1"/>
                <c:pt idx="0">
                  <c:v>Landbrug, i alt</c:v>
                </c:pt>
              </c:strCache>
            </c:strRef>
          </c:tx>
          <c:invertIfNegative val="0"/>
          <c:val>
            <c:numRef>
              <c:f>'Fordeling elforbrug 2010'!$F$68</c:f>
              <c:numCache>
                <c:formatCode>_ * #,##0_ ;_ * \-#,##0_ ;_ * "-"??_ ;_ @_ </c:formatCode>
                <c:ptCount val="1"/>
                <c:pt idx="0">
                  <c:v>5.8356000000000003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78-47DF-A078-8A9D495E9EDD}"/>
            </c:ext>
          </c:extLst>
        </c:ser>
        <c:ser>
          <c:idx val="4"/>
          <c:order val="4"/>
          <c:tx>
            <c:strRef>
              <c:f>'Fordeling elforbrug 2010'!$B$69</c:f>
              <c:strCache>
                <c:ptCount val="1"/>
                <c:pt idx="0">
                  <c:v>Gartneri, i alt</c:v>
                </c:pt>
              </c:strCache>
            </c:strRef>
          </c:tx>
          <c:invertIfNegative val="0"/>
          <c:val>
            <c:numRef>
              <c:f>'Fordeling elforbrug 2010'!$F$69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78-47DF-A078-8A9D495E9EDD}"/>
            </c:ext>
          </c:extLst>
        </c:ser>
        <c:ser>
          <c:idx val="5"/>
          <c:order val="5"/>
          <c:tx>
            <c:strRef>
              <c:f>'Fordeling elforbrug 2010'!$B$70</c:f>
              <c:strCache>
                <c:ptCount val="1"/>
                <c:pt idx="0">
                  <c:v>Nærings- og nydelsesmiddelindustri, i alt</c:v>
                </c:pt>
              </c:strCache>
            </c:strRef>
          </c:tx>
          <c:invertIfNegative val="0"/>
          <c:val>
            <c:numRef>
              <c:f>'Fordeling elforbrug 2010'!$F$70</c:f>
              <c:numCache>
                <c:formatCode>_ * #,##0_ ;_ * \-#,##0_ ;_ * "-"??_ ;_ @_ </c:formatCode>
                <c:ptCount val="1"/>
                <c:pt idx="0">
                  <c:v>2.9375999999999998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78-47DF-A078-8A9D495E9EDD}"/>
            </c:ext>
          </c:extLst>
        </c:ser>
        <c:ser>
          <c:idx val="6"/>
          <c:order val="6"/>
          <c:tx>
            <c:strRef>
              <c:f>'Fordeling elforbrug 2010'!$B$71</c:f>
              <c:strCache>
                <c:ptCount val="1"/>
                <c:pt idx="0">
                  <c:v>Tekstil-, beklædnings- og læderindustri, i alt</c:v>
                </c:pt>
              </c:strCache>
            </c:strRef>
          </c:tx>
          <c:invertIfNegative val="0"/>
          <c:val>
            <c:numRef>
              <c:f>'Fordeling elforbrug 2010'!$F$71</c:f>
              <c:numCache>
                <c:formatCode>_ * #,##0_ ;_ * \-#,##0_ ;_ * "-"??_ ;_ @_ </c:formatCode>
                <c:ptCount val="1"/>
                <c:pt idx="0">
                  <c:v>0.1368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78-47DF-A078-8A9D495E9EDD}"/>
            </c:ext>
          </c:extLst>
        </c:ser>
        <c:ser>
          <c:idx val="7"/>
          <c:order val="7"/>
          <c:tx>
            <c:strRef>
              <c:f>'Fordeling elforbrug 2010'!$B$72</c:f>
              <c:strCache>
                <c:ptCount val="1"/>
                <c:pt idx="0">
                  <c:v>Træindustri, i alt</c:v>
                </c:pt>
              </c:strCache>
            </c:strRef>
          </c:tx>
          <c:invertIfNegative val="0"/>
          <c:val>
            <c:numRef>
              <c:f>'Fordeling elforbrug 2010'!$F$72</c:f>
              <c:numCache>
                <c:formatCode>_ * #,##0_ ;_ * \-#,##0_ ;_ * "-"??_ ;_ @_ </c:formatCode>
                <c:ptCount val="1"/>
                <c:pt idx="0">
                  <c:v>0.14760000000000001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78-47DF-A078-8A9D495E9EDD}"/>
            </c:ext>
          </c:extLst>
        </c:ser>
        <c:ser>
          <c:idx val="8"/>
          <c:order val="8"/>
          <c:tx>
            <c:strRef>
              <c:f>'Fordeling elforbrug 2010'!$B$73</c:f>
              <c:strCache>
                <c:ptCount val="1"/>
                <c:pt idx="0">
                  <c:v>Papir- og grafisk industri, i alt</c:v>
                </c:pt>
              </c:strCache>
            </c:strRef>
          </c:tx>
          <c:invertIfNegative val="0"/>
          <c:val>
            <c:numRef>
              <c:f>'Fordeling elforbrug 2010'!$F$73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78-47DF-A078-8A9D495E9EDD}"/>
            </c:ext>
          </c:extLst>
        </c:ser>
        <c:ser>
          <c:idx val="9"/>
          <c:order val="9"/>
          <c:tx>
            <c:strRef>
              <c:f>'Fordeling elforbrug 2010'!$B$74</c:f>
              <c:strCache>
                <c:ptCount val="1"/>
                <c:pt idx="0">
                  <c:v>Kemisk industri, i alt</c:v>
                </c:pt>
              </c:strCache>
            </c:strRef>
          </c:tx>
          <c:invertIfNegative val="0"/>
          <c:val>
            <c:numRef>
              <c:f>'Fordeling elforbrug 2010'!$F$74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78-47DF-A078-8A9D495E9EDD}"/>
            </c:ext>
          </c:extLst>
        </c:ser>
        <c:ser>
          <c:idx val="10"/>
          <c:order val="10"/>
          <c:tx>
            <c:strRef>
              <c:f>'Fordeling elforbrug 2010'!$B$75</c:f>
              <c:strCache>
                <c:ptCount val="1"/>
                <c:pt idx="0">
                  <c:v>Sten- ler- og glasindustri, i alt</c:v>
                </c:pt>
              </c:strCache>
            </c:strRef>
          </c:tx>
          <c:invertIfNegative val="0"/>
          <c:val>
            <c:numRef>
              <c:f>'Fordeling elforbrug 2010'!$F$75</c:f>
              <c:numCache>
                <c:formatCode>_ * #,##0_ ;_ * \-#,##0_ ;_ * "-"??_ ;_ @_ </c:formatCode>
                <c:ptCount val="1"/>
                <c:pt idx="0">
                  <c:v>0.14400000000000002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78-47DF-A078-8A9D495E9EDD}"/>
            </c:ext>
          </c:extLst>
        </c:ser>
        <c:ser>
          <c:idx val="11"/>
          <c:order val="11"/>
          <c:tx>
            <c:strRef>
              <c:f>'Fordeling elforbrug 2010'!$B$76</c:f>
              <c:strCache>
                <c:ptCount val="1"/>
                <c:pt idx="0">
                  <c:v>Jern- og metalværker, i alt</c:v>
                </c:pt>
              </c:strCache>
            </c:strRef>
          </c:tx>
          <c:invertIfNegative val="0"/>
          <c:val>
            <c:numRef>
              <c:f>'Fordeling elforbrug 2010'!$F$76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C78-47DF-A078-8A9D495E9EDD}"/>
            </c:ext>
          </c:extLst>
        </c:ser>
        <c:ser>
          <c:idx val="12"/>
          <c:order val="12"/>
          <c:tx>
            <c:strRef>
              <c:f>'Fordeling elforbrug 2010'!$B$77</c:f>
              <c:strCache>
                <c:ptCount val="1"/>
                <c:pt idx="0">
                  <c:v>Jern- og metalindustri, i alt</c:v>
                </c:pt>
              </c:strCache>
            </c:strRef>
          </c:tx>
          <c:invertIfNegative val="0"/>
          <c:val>
            <c:numRef>
              <c:f>'Fordeling elforbrug 2010'!$F$77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C78-47DF-A078-8A9D495E9EDD}"/>
            </c:ext>
          </c:extLst>
        </c:ser>
        <c:ser>
          <c:idx val="13"/>
          <c:order val="13"/>
          <c:tx>
            <c:strRef>
              <c:f>'Fordeling elforbrug 2010'!$B$78</c:f>
              <c:strCache>
                <c:ptCount val="1"/>
                <c:pt idx="0">
                  <c:v>Møbelindu., legetøjsfab., guld og sølv m.v., i alt</c:v>
                </c:pt>
              </c:strCache>
            </c:strRef>
          </c:tx>
          <c:invertIfNegative val="0"/>
          <c:val>
            <c:numRef>
              <c:f>'Fordeling elforbrug 2010'!$F$78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C78-47DF-A078-8A9D495E9EDD}"/>
            </c:ext>
          </c:extLst>
        </c:ser>
        <c:ser>
          <c:idx val="14"/>
          <c:order val="14"/>
          <c:tx>
            <c:strRef>
              <c:f>'Fordeling elforbrug 2010'!$B$79</c:f>
              <c:strCache>
                <c:ptCount val="1"/>
                <c:pt idx="0">
                  <c:v>Bygge- og anlægsvirksomhed, i alt</c:v>
                </c:pt>
              </c:strCache>
            </c:strRef>
          </c:tx>
          <c:invertIfNegative val="0"/>
          <c:val>
            <c:numRef>
              <c:f>'Fordeling elforbrug 2010'!$F$79</c:f>
              <c:numCache>
                <c:formatCode>_ * #,##0_ ;_ * \-#,##0_ ;_ * "-"??_ ;_ @_ </c:formatCode>
                <c:ptCount val="1"/>
                <c:pt idx="0">
                  <c:v>0.29880000000000001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C78-47DF-A078-8A9D495E9EDD}"/>
            </c:ext>
          </c:extLst>
        </c:ser>
        <c:ser>
          <c:idx val="15"/>
          <c:order val="15"/>
          <c:tx>
            <c:strRef>
              <c:f>'Fordeling elforbrug 2010'!$B$80</c:f>
              <c:strCache>
                <c:ptCount val="1"/>
                <c:pt idx="0">
                  <c:v>Detail- og engroshandel, i alt</c:v>
                </c:pt>
              </c:strCache>
            </c:strRef>
          </c:tx>
          <c:invertIfNegative val="0"/>
          <c:val>
            <c:numRef>
              <c:f>'Fordeling elforbrug 2010'!$F$80</c:f>
              <c:numCache>
                <c:formatCode>_ * #,##0_ ;_ * \-#,##0_ ;_ * "-"??_ ;_ @_ </c:formatCode>
                <c:ptCount val="1"/>
                <c:pt idx="0">
                  <c:v>5.3532000000000002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C78-47DF-A078-8A9D495E9EDD}"/>
            </c:ext>
          </c:extLst>
        </c:ser>
        <c:ser>
          <c:idx val="16"/>
          <c:order val="16"/>
          <c:tx>
            <c:strRef>
              <c:f>'Fordeling elforbrug 2010'!$B$81</c:f>
              <c:strCache>
                <c:ptCount val="1"/>
                <c:pt idx="0">
                  <c:v>Service- og forlystelsesvirksomhed, i alt</c:v>
                </c:pt>
              </c:strCache>
            </c:strRef>
          </c:tx>
          <c:invertIfNegative val="0"/>
          <c:val>
            <c:numRef>
              <c:f>'Fordeling elforbrug 2010'!$F$81</c:f>
              <c:numCache>
                <c:formatCode>_ * #,##0_ ;_ * \-#,##0_ ;_ * "-"??_ ;_ @_ </c:formatCode>
                <c:ptCount val="1"/>
                <c:pt idx="0">
                  <c:v>3.3264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C78-47DF-A078-8A9D495E9EDD}"/>
            </c:ext>
          </c:extLst>
        </c:ser>
        <c:ser>
          <c:idx val="17"/>
          <c:order val="17"/>
          <c:tx>
            <c:strRef>
              <c:f>'Fordeling elforbrug 2010'!$B$82</c:f>
              <c:strCache>
                <c:ptCount val="1"/>
                <c:pt idx="0">
                  <c:v>Offentlige foretageneder, i alt</c:v>
                </c:pt>
              </c:strCache>
            </c:strRef>
          </c:tx>
          <c:invertIfNegative val="0"/>
          <c:val>
            <c:numRef>
              <c:f>'Fordeling elforbrug 2010'!$F$82</c:f>
              <c:numCache>
                <c:formatCode>_ * #,##0_ ;_ * \-#,##0_ ;_ * "-"??_ ;_ @_ </c:formatCode>
                <c:ptCount val="1"/>
                <c:pt idx="0">
                  <c:v>5.7168000000000001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C78-47DF-A078-8A9D495E9EDD}"/>
            </c:ext>
          </c:extLst>
        </c:ser>
        <c:ser>
          <c:idx val="18"/>
          <c:order val="18"/>
          <c:tx>
            <c:strRef>
              <c:f>'Fordeling elforbrug 2010'!$B$83</c:f>
              <c:strCache>
                <c:ptCount val="1"/>
                <c:pt idx="0">
                  <c:v>Gade- og vejbelysning, i alt</c:v>
                </c:pt>
              </c:strCache>
            </c:strRef>
          </c:tx>
          <c:invertIfNegative val="0"/>
          <c:val>
            <c:numRef>
              <c:f>'Fordeling elforbrug 2010'!$F$83</c:f>
              <c:numCache>
                <c:formatCode>_ * #,##0_ ;_ * \-#,##0_ ;_ * "-"??_ ;_ @_ </c:formatCode>
                <c:ptCount val="1"/>
                <c:pt idx="0">
                  <c:v>0.53279999999999994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C78-47DF-A078-8A9D495E9EDD}"/>
            </c:ext>
          </c:extLst>
        </c:ser>
        <c:ser>
          <c:idx val="19"/>
          <c:order val="19"/>
          <c:tx>
            <c:strRef>
              <c:f>'Fordeling elforbrug 2010'!$B$84</c:f>
              <c:strCache>
                <c:ptCount val="1"/>
                <c:pt idx="0">
                  <c:v>Elektriske baner, i alt</c:v>
                </c:pt>
              </c:strCache>
            </c:strRef>
          </c:tx>
          <c:invertIfNegative val="0"/>
          <c:val>
            <c:numRef>
              <c:f>'Fordeling elforbrug 2010'!$F$84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C78-47DF-A078-8A9D495E9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910528"/>
        <c:axId val="157912064"/>
      </c:barChart>
      <c:catAx>
        <c:axId val="157910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912064"/>
        <c:crosses val="autoZero"/>
        <c:auto val="1"/>
        <c:lblAlgn val="ctr"/>
        <c:lblOffset val="100"/>
        <c:noMultiLvlLbl val="0"/>
      </c:catAx>
      <c:valAx>
        <c:axId val="157912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a-DK"/>
                  <a:t>TJ/år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crossAx val="157910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8664607557090043"/>
          <c:y val="6.6949183435403903E-2"/>
          <c:w val="0.41335392442909963"/>
          <c:h val="0.9043384584254853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18425757392837E-2"/>
          <c:y val="3.153004177783085E-2"/>
          <c:w val="0.51050648434670443"/>
          <c:h val="0.93198686311616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'Fordeling elforbrug 1990'!$B$65</c:f>
              <c:strCache>
                <c:ptCount val="1"/>
                <c:pt idx="0">
                  <c:v>Lejligheder, i alt</c:v>
                </c:pt>
              </c:strCache>
            </c:strRef>
          </c:tx>
          <c:invertIfNegative val="0"/>
          <c:val>
            <c:numRef>
              <c:f>'Fordeling elforbrug 1990'!$F$65</c:f>
              <c:numCache>
                <c:formatCode>_ * #,##0_ ;_ * \-#,##0_ ;_ * "-"??_ ;_ @_ </c:formatCode>
                <c:ptCount val="1"/>
                <c:pt idx="0">
                  <c:v>26.731674000000002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9B-4AD3-9C3E-DD288B0C388A}"/>
            </c:ext>
          </c:extLst>
        </c:ser>
        <c:ser>
          <c:idx val="1"/>
          <c:order val="1"/>
          <c:tx>
            <c:strRef>
              <c:f>'Fordeling elforbrug 1990'!$B$66</c:f>
              <c:strCache>
                <c:ptCount val="1"/>
                <c:pt idx="0">
                  <c:v>Huse, i alt</c:v>
                </c:pt>
              </c:strCache>
            </c:strRef>
          </c:tx>
          <c:invertIfNegative val="0"/>
          <c:val>
            <c:numRef>
              <c:f>'Fordeling elforbrug 1990'!$F$66</c:f>
              <c:numCache>
                <c:formatCode>_ * #,##0_ ;_ * \-#,##0_ ;_ * "-"??_ ;_ @_ </c:formatCode>
                <c:ptCount val="1"/>
                <c:pt idx="0">
                  <c:v>186.49482047999999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9B-4AD3-9C3E-DD288B0C388A}"/>
            </c:ext>
          </c:extLst>
        </c:ser>
        <c:ser>
          <c:idx val="2"/>
          <c:order val="2"/>
          <c:tx>
            <c:strRef>
              <c:f>'Fordeling elforbrug 1990'!$B$67</c:f>
              <c:strCache>
                <c:ptCount val="1"/>
                <c:pt idx="0">
                  <c:v>Fritidshuse, i alt</c:v>
                </c:pt>
              </c:strCache>
            </c:strRef>
          </c:tx>
          <c:invertIfNegative val="0"/>
          <c:val>
            <c:numRef>
              <c:f>'Fordeling elforbrug 1990'!$F$67</c:f>
              <c:numCache>
                <c:formatCode>_ * #,##0_ ;_ * \-#,##0_ ;_ * "-"??_ ;_ @_ </c:formatCode>
                <c:ptCount val="1"/>
                <c:pt idx="0">
                  <c:v>2.7063828000000001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9B-4AD3-9C3E-DD288B0C388A}"/>
            </c:ext>
          </c:extLst>
        </c:ser>
        <c:ser>
          <c:idx val="3"/>
          <c:order val="3"/>
          <c:tx>
            <c:strRef>
              <c:f>'Fordeling elforbrug 1990'!$B$68</c:f>
              <c:strCache>
                <c:ptCount val="1"/>
                <c:pt idx="0">
                  <c:v>Landbrug, i alt</c:v>
                </c:pt>
              </c:strCache>
            </c:strRef>
          </c:tx>
          <c:invertIfNegative val="0"/>
          <c:val>
            <c:numRef>
              <c:f>'Fordeling elforbrug 1990'!$F$68</c:f>
              <c:numCache>
                <c:formatCode>_ * #,##0_ ;_ * \-#,##0_ ;_ * "-"??_ ;_ @_ </c:formatCode>
                <c:ptCount val="1"/>
                <c:pt idx="0">
                  <c:v>157.41574200000002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9B-4AD3-9C3E-DD288B0C388A}"/>
            </c:ext>
          </c:extLst>
        </c:ser>
        <c:ser>
          <c:idx val="4"/>
          <c:order val="4"/>
          <c:tx>
            <c:strRef>
              <c:f>'Fordeling elforbrug 1990'!$B$69</c:f>
              <c:strCache>
                <c:ptCount val="1"/>
                <c:pt idx="0">
                  <c:v>Gartneri, i alt</c:v>
                </c:pt>
              </c:strCache>
            </c:strRef>
          </c:tx>
          <c:invertIfNegative val="0"/>
          <c:val>
            <c:numRef>
              <c:f>'Fordeling elforbrug 1990'!$F$69</c:f>
              <c:numCache>
                <c:formatCode>_ * #,##0_ ;_ * \-#,##0_ ;_ * "-"??_ ;_ @_ </c:formatCode>
                <c:ptCount val="1"/>
                <c:pt idx="0">
                  <c:v>0.1591776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9B-4AD3-9C3E-DD288B0C388A}"/>
            </c:ext>
          </c:extLst>
        </c:ser>
        <c:ser>
          <c:idx val="5"/>
          <c:order val="5"/>
          <c:tx>
            <c:strRef>
              <c:f>'Fordeling elforbrug 1990'!$B$70</c:f>
              <c:strCache>
                <c:ptCount val="1"/>
                <c:pt idx="0">
                  <c:v>Nærings- og nydelsesmiddelindustri, i alt</c:v>
                </c:pt>
              </c:strCache>
            </c:strRef>
          </c:tx>
          <c:invertIfNegative val="0"/>
          <c:val>
            <c:numRef>
              <c:f>'Fordeling elforbrug 1990'!$F$70</c:f>
              <c:numCache>
                <c:formatCode>_ * #,##0_ ;_ * \-#,##0_ ;_ * "-"??_ ;_ @_ </c:formatCode>
                <c:ptCount val="1"/>
                <c:pt idx="0">
                  <c:v>53.864096400000001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9B-4AD3-9C3E-DD288B0C388A}"/>
            </c:ext>
          </c:extLst>
        </c:ser>
        <c:ser>
          <c:idx val="6"/>
          <c:order val="6"/>
          <c:tx>
            <c:strRef>
              <c:f>'Fordeling elforbrug 1990'!$B$71</c:f>
              <c:strCache>
                <c:ptCount val="1"/>
                <c:pt idx="0">
                  <c:v>Tekstil-, beklædnings- og læderindustri, i alt</c:v>
                </c:pt>
              </c:strCache>
            </c:strRef>
          </c:tx>
          <c:invertIfNegative val="0"/>
          <c:val>
            <c:numRef>
              <c:f>'Fordeling elforbrug 1990'!$F$71</c:f>
              <c:numCache>
                <c:formatCode>_ * #,##0_ ;_ * \-#,##0_ ;_ * "-"??_ ;_ @_ </c:formatCode>
                <c:ptCount val="1"/>
                <c:pt idx="0">
                  <c:v>0.91862279999999996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9B-4AD3-9C3E-DD288B0C388A}"/>
            </c:ext>
          </c:extLst>
        </c:ser>
        <c:ser>
          <c:idx val="7"/>
          <c:order val="7"/>
          <c:tx>
            <c:strRef>
              <c:f>'Fordeling elforbrug 1990'!$B$72</c:f>
              <c:strCache>
                <c:ptCount val="1"/>
                <c:pt idx="0">
                  <c:v>Træindustri, i alt</c:v>
                </c:pt>
              </c:strCache>
            </c:strRef>
          </c:tx>
          <c:invertIfNegative val="0"/>
          <c:val>
            <c:numRef>
              <c:f>'Fordeling elforbrug 1990'!$F$72</c:f>
              <c:numCache>
                <c:formatCode>_ * #,##0_ ;_ * \-#,##0_ ;_ * "-"??_ ;_ @_ </c:formatCode>
                <c:ptCount val="1"/>
                <c:pt idx="0">
                  <c:v>6.6608640000000001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89B-4AD3-9C3E-DD288B0C388A}"/>
            </c:ext>
          </c:extLst>
        </c:ser>
        <c:ser>
          <c:idx val="8"/>
          <c:order val="8"/>
          <c:tx>
            <c:strRef>
              <c:f>'Fordeling elforbrug 1990'!$B$73</c:f>
              <c:strCache>
                <c:ptCount val="1"/>
                <c:pt idx="0">
                  <c:v>Papir- og grafisk industri, i alt</c:v>
                </c:pt>
              </c:strCache>
            </c:strRef>
          </c:tx>
          <c:invertIfNegative val="0"/>
          <c:val>
            <c:numRef>
              <c:f>'Fordeling elforbrug 1990'!$F$73</c:f>
              <c:numCache>
                <c:formatCode>_ * #,##0_ ;_ * \-#,##0_ ;_ * "-"??_ ;_ @_ </c:formatCode>
                <c:ptCount val="1"/>
                <c:pt idx="0">
                  <c:v>2.1332520000000001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89B-4AD3-9C3E-DD288B0C388A}"/>
            </c:ext>
          </c:extLst>
        </c:ser>
        <c:ser>
          <c:idx val="9"/>
          <c:order val="9"/>
          <c:tx>
            <c:strRef>
              <c:f>'Fordeling elforbrug 1990'!$B$74</c:f>
              <c:strCache>
                <c:ptCount val="1"/>
                <c:pt idx="0">
                  <c:v>Kemisk industri, i alt</c:v>
                </c:pt>
              </c:strCache>
            </c:strRef>
          </c:tx>
          <c:invertIfNegative val="0"/>
          <c:val>
            <c:numRef>
              <c:f>'Fordeling elforbrug 1990'!$F$74</c:f>
              <c:numCache>
                <c:formatCode>_ * #,##0_ ;_ * \-#,##0_ ;_ * "-"??_ ;_ @_ </c:formatCode>
                <c:ptCount val="1"/>
                <c:pt idx="0">
                  <c:v>22.437539999999998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89B-4AD3-9C3E-DD288B0C388A}"/>
            </c:ext>
          </c:extLst>
        </c:ser>
        <c:ser>
          <c:idx val="10"/>
          <c:order val="10"/>
          <c:tx>
            <c:strRef>
              <c:f>'Fordeling elforbrug 1990'!$B$75</c:f>
              <c:strCache>
                <c:ptCount val="1"/>
                <c:pt idx="0">
                  <c:v>Sten- ler- og glasindustri, i alt</c:v>
                </c:pt>
              </c:strCache>
            </c:strRef>
          </c:tx>
          <c:invertIfNegative val="0"/>
          <c:val>
            <c:numRef>
              <c:f>'Fordeling elforbrug 1990'!$F$75</c:f>
              <c:numCache>
                <c:formatCode>_ * #,##0_ ;_ * \-#,##0_ ;_ * "-"??_ ;_ @_ </c:formatCode>
                <c:ptCount val="1"/>
                <c:pt idx="0">
                  <c:v>6.4513044000000006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89B-4AD3-9C3E-DD288B0C388A}"/>
            </c:ext>
          </c:extLst>
        </c:ser>
        <c:ser>
          <c:idx val="11"/>
          <c:order val="11"/>
          <c:tx>
            <c:strRef>
              <c:f>'Fordeling elforbrug 1990'!$B$76</c:f>
              <c:strCache>
                <c:ptCount val="1"/>
                <c:pt idx="0">
                  <c:v>Jern- og metalværker, i alt</c:v>
                </c:pt>
              </c:strCache>
            </c:strRef>
          </c:tx>
          <c:invertIfNegative val="0"/>
          <c:val>
            <c:numRef>
              <c:f>'Fordeling elforbrug 1990'!$F$76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89B-4AD3-9C3E-DD288B0C388A}"/>
            </c:ext>
          </c:extLst>
        </c:ser>
        <c:ser>
          <c:idx val="12"/>
          <c:order val="12"/>
          <c:tx>
            <c:strRef>
              <c:f>'Fordeling elforbrug 1990'!$B$77</c:f>
              <c:strCache>
                <c:ptCount val="1"/>
                <c:pt idx="0">
                  <c:v>Jern- og metalindustri, i alt</c:v>
                </c:pt>
              </c:strCache>
            </c:strRef>
          </c:tx>
          <c:invertIfNegative val="0"/>
          <c:val>
            <c:numRef>
              <c:f>'Fordeling elforbrug 1990'!$F$77</c:f>
              <c:numCache>
                <c:formatCode>_ * #,##0_ ;_ * \-#,##0_ ;_ * "-"??_ ;_ @_ </c:formatCode>
                <c:ptCount val="1"/>
                <c:pt idx="0">
                  <c:v>37.448647200000003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89B-4AD3-9C3E-DD288B0C388A}"/>
            </c:ext>
          </c:extLst>
        </c:ser>
        <c:ser>
          <c:idx val="13"/>
          <c:order val="13"/>
          <c:tx>
            <c:strRef>
              <c:f>'Fordeling elforbrug 1990'!$B$78</c:f>
              <c:strCache>
                <c:ptCount val="1"/>
                <c:pt idx="0">
                  <c:v>Møbelindu., legetøjsfab., guld og sølv m.v., i alt</c:v>
                </c:pt>
              </c:strCache>
            </c:strRef>
          </c:tx>
          <c:invertIfNegative val="0"/>
          <c:val>
            <c:numRef>
              <c:f>'Fordeling elforbrug 1990'!$F$78</c:f>
              <c:numCache>
                <c:formatCode>_ * #,##0_ ;_ * \-#,##0_ ;_ * "-"??_ ;_ @_ </c:formatCode>
                <c:ptCount val="1"/>
                <c:pt idx="0">
                  <c:v>2.3638392000000001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89B-4AD3-9C3E-DD288B0C388A}"/>
            </c:ext>
          </c:extLst>
        </c:ser>
        <c:ser>
          <c:idx val="14"/>
          <c:order val="14"/>
          <c:tx>
            <c:strRef>
              <c:f>'Fordeling elforbrug 1990'!$B$79</c:f>
              <c:strCache>
                <c:ptCount val="1"/>
                <c:pt idx="0">
                  <c:v>Bygge- og anlægsvirksomhed, i alt</c:v>
                </c:pt>
              </c:strCache>
            </c:strRef>
          </c:tx>
          <c:invertIfNegative val="0"/>
          <c:val>
            <c:numRef>
              <c:f>'Fordeling elforbrug 1990'!$F$79</c:f>
              <c:numCache>
                <c:formatCode>_ * #,##0_ ;_ * \-#,##0_ ;_ * "-"??_ ;_ @_ </c:formatCode>
                <c:ptCount val="1"/>
                <c:pt idx="0">
                  <c:v>7.5821004000000007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89B-4AD3-9C3E-DD288B0C388A}"/>
            </c:ext>
          </c:extLst>
        </c:ser>
        <c:ser>
          <c:idx val="15"/>
          <c:order val="15"/>
          <c:tx>
            <c:strRef>
              <c:f>'Fordeling elforbrug 1990'!$B$80</c:f>
              <c:strCache>
                <c:ptCount val="1"/>
                <c:pt idx="0">
                  <c:v>Detail- og engroshandel, i alt</c:v>
                </c:pt>
              </c:strCache>
            </c:strRef>
          </c:tx>
          <c:invertIfNegative val="0"/>
          <c:val>
            <c:numRef>
              <c:f>'Fordeling elforbrug 1990'!$F$80</c:f>
              <c:numCache>
                <c:formatCode>_ * #,##0_ ;_ * \-#,##0_ ;_ * "-"??_ ;_ @_ </c:formatCode>
                <c:ptCount val="1"/>
                <c:pt idx="0">
                  <c:v>69.181794000000011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89B-4AD3-9C3E-DD288B0C388A}"/>
            </c:ext>
          </c:extLst>
        </c:ser>
        <c:ser>
          <c:idx val="16"/>
          <c:order val="16"/>
          <c:tx>
            <c:strRef>
              <c:f>'Fordeling elforbrug 1990'!$B$81</c:f>
              <c:strCache>
                <c:ptCount val="1"/>
                <c:pt idx="0">
                  <c:v>Service- og forlystelsesvirksomhed, i alt</c:v>
                </c:pt>
              </c:strCache>
            </c:strRef>
          </c:tx>
          <c:invertIfNegative val="0"/>
          <c:val>
            <c:numRef>
              <c:f>'Fordeling elforbrug 1990'!$F$81</c:f>
              <c:numCache>
                <c:formatCode>_ * #,##0_ ;_ * \-#,##0_ ;_ * "-"??_ ;_ @_ </c:formatCode>
                <c:ptCount val="1"/>
                <c:pt idx="0">
                  <c:v>36.908024400000002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9B-4AD3-9C3E-DD288B0C388A}"/>
            </c:ext>
          </c:extLst>
        </c:ser>
        <c:ser>
          <c:idx val="17"/>
          <c:order val="17"/>
          <c:tx>
            <c:strRef>
              <c:f>'Fordeling elforbrug 1990'!$B$82</c:f>
              <c:strCache>
                <c:ptCount val="1"/>
                <c:pt idx="0">
                  <c:v>Offentlige foretageneder, i alt</c:v>
                </c:pt>
              </c:strCache>
            </c:strRef>
          </c:tx>
          <c:invertIfNegative val="0"/>
          <c:val>
            <c:numRef>
              <c:f>'Fordeling elforbrug 1990'!$F$82</c:f>
              <c:numCache>
                <c:formatCode>_ * #,##0_ ;_ * \-#,##0_ ;_ * "-"??_ ;_ @_ </c:formatCode>
                <c:ptCount val="1"/>
                <c:pt idx="0">
                  <c:v>76.205505599999995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89B-4AD3-9C3E-DD288B0C388A}"/>
            </c:ext>
          </c:extLst>
        </c:ser>
        <c:ser>
          <c:idx val="18"/>
          <c:order val="18"/>
          <c:tx>
            <c:strRef>
              <c:f>'Fordeling elforbrug 1990'!$B$83</c:f>
              <c:strCache>
                <c:ptCount val="1"/>
                <c:pt idx="0">
                  <c:v>Gade- og vejbelysning, i alt</c:v>
                </c:pt>
              </c:strCache>
            </c:strRef>
          </c:tx>
          <c:invertIfNegative val="0"/>
          <c:val>
            <c:numRef>
              <c:f>'Fordeling elforbrug 1990'!$F$83</c:f>
              <c:numCache>
                <c:formatCode>_ * #,##0_ ;_ * \-#,##0_ ;_ * "-"??_ ;_ @_ </c:formatCode>
                <c:ptCount val="1"/>
                <c:pt idx="0">
                  <c:v>8.5762584000000004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89B-4AD3-9C3E-DD288B0C388A}"/>
            </c:ext>
          </c:extLst>
        </c:ser>
        <c:ser>
          <c:idx val="19"/>
          <c:order val="19"/>
          <c:tx>
            <c:strRef>
              <c:f>'Fordeling elforbrug 1990'!$B$84</c:f>
              <c:strCache>
                <c:ptCount val="1"/>
                <c:pt idx="0">
                  <c:v>Elektriske baner, i alt</c:v>
                </c:pt>
              </c:strCache>
            </c:strRef>
          </c:tx>
          <c:invertIfNegative val="0"/>
          <c:val>
            <c:numRef>
              <c:f>'Fordeling elforbrug 1990'!$F$84</c:f>
              <c:numCache>
                <c:formatCode>_ * #,##0_ ;_ * \-#,##0_ ;_ * "-"??_ ;_ @_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89B-4AD3-9C3E-DD288B0C3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19136"/>
        <c:axId val="107420672"/>
      </c:barChart>
      <c:catAx>
        <c:axId val="1074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420672"/>
        <c:crosses val="autoZero"/>
        <c:auto val="1"/>
        <c:lblAlgn val="ctr"/>
        <c:lblOffset val="100"/>
        <c:noMultiLvlLbl val="0"/>
      </c:catAx>
      <c:valAx>
        <c:axId val="107420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a-DK"/>
                  <a:t>TJ/år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crossAx val="1074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8664607557090043"/>
          <c:y val="6.6949183435403903E-2"/>
          <c:w val="0.41335392442909963"/>
          <c:h val="0.9043384584254853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15</xdr:row>
      <xdr:rowOff>47625</xdr:rowOff>
    </xdr:from>
    <xdr:to>
      <xdr:col>9</xdr:col>
      <xdr:colOff>428625</xdr:colOff>
      <xdr:row>39</xdr:row>
      <xdr:rowOff>22601</xdr:rowOff>
    </xdr:to>
    <xdr:graphicFrame macro="">
      <xdr:nvGraphicFramePr>
        <xdr:cNvPr id="2" name="Diagram 23">
          <a:extLst>
            <a:ext uri="{FF2B5EF4-FFF2-40B4-BE49-F238E27FC236}">
              <a16:creationId xmlns:a16="http://schemas.microsoft.com/office/drawing/2014/main" id="{36E23470-1949-4A87-87F8-C1D8CED5F99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42</xdr:row>
      <xdr:rowOff>95250</xdr:rowOff>
    </xdr:from>
    <xdr:to>
      <xdr:col>11</xdr:col>
      <xdr:colOff>276226</xdr:colOff>
      <xdr:row>69</xdr:row>
      <xdr:rowOff>47625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7EDE353-C500-45FD-8B9C-79ED17AF5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114</xdr:row>
      <xdr:rowOff>0</xdr:rowOff>
    </xdr:from>
    <xdr:to>
      <xdr:col>5</xdr:col>
      <xdr:colOff>657225</xdr:colOff>
      <xdr:row>140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D0FFADD-43E0-417B-AAA9-F4A6A4AC9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107</xdr:row>
      <xdr:rowOff>0</xdr:rowOff>
    </xdr:from>
    <xdr:to>
      <xdr:col>5</xdr:col>
      <xdr:colOff>657225</xdr:colOff>
      <xdr:row>133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5EF65BD-C779-4282-86CF-7FB8FF0641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107</xdr:row>
      <xdr:rowOff>0</xdr:rowOff>
    </xdr:from>
    <xdr:to>
      <xdr:col>5</xdr:col>
      <xdr:colOff>657225</xdr:colOff>
      <xdr:row>133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AD17E07-1EE5-4D62-8064-2CB73ED4BC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85</xdr:row>
      <xdr:rowOff>104775</xdr:rowOff>
    </xdr:from>
    <xdr:to>
      <xdr:col>5</xdr:col>
      <xdr:colOff>657225</xdr:colOff>
      <xdr:row>113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85</xdr:row>
      <xdr:rowOff>104775</xdr:rowOff>
    </xdr:from>
    <xdr:to>
      <xdr:col>5</xdr:col>
      <xdr:colOff>657225</xdr:colOff>
      <xdr:row>112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54B94C3-49D0-42B5-BE72-ED851DC238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s.dk/da-DK/Info/TalOgKort/Statistik_og_noegletal/Aarsstatistik/Documents/Grunddata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omasse"/>
      <sheetName val="Energibalance 2011"/>
      <sheetName val="Tidss2010"/>
      <sheetName val="Revisioner"/>
      <sheetName val="Tidsserier"/>
      <sheetName val="Rådata"/>
      <sheetName val="Naturgas "/>
      <sheetName val="CO2"/>
      <sheetName val="Beregn"/>
      <sheetName val="Fordel"/>
      <sheetName val="Import"/>
      <sheetName val="Eksport"/>
      <sheetName val="DStFordel"/>
      <sheetName val="EP_tælling"/>
      <sheetName val="EPdata_dk"/>
      <sheetName val="EPdata_int"/>
      <sheetName val="VE m.m."/>
      <sheetName val="Olieprodukter"/>
      <sheetName val="1997b"/>
      <sheetName val="1996b"/>
      <sheetName val="Kapacitet"/>
    </sheetNames>
    <sheetDataSet>
      <sheetData sheetId="0"/>
      <sheetData sheetId="1"/>
      <sheetData sheetId="2"/>
      <sheetData sheetId="3"/>
      <sheetData sheetId="4"/>
      <sheetData sheetId="5">
        <row r="422">
          <cell r="A422" t="str">
            <v>VEVA10ELWY</v>
          </cell>
          <cell r="B422" t="str">
            <v>GWh</v>
          </cell>
          <cell r="Y422">
            <v>12.5</v>
          </cell>
          <cell r="Z422">
            <v>11.499999999999998</v>
          </cell>
          <cell r="AA422">
            <v>11.600000000000001</v>
          </cell>
          <cell r="AB422">
            <v>12</v>
          </cell>
          <cell r="AC422">
            <v>15.8</v>
          </cell>
          <cell r="AD422">
            <v>13.3</v>
          </cell>
          <cell r="AE422">
            <v>13.5</v>
          </cell>
          <cell r="AF422">
            <v>9.6999999999999993</v>
          </cell>
          <cell r="AG422">
            <v>12.4</v>
          </cell>
          <cell r="AH422">
            <v>14</v>
          </cell>
          <cell r="AI422">
            <v>15.600000000000003</v>
          </cell>
          <cell r="AJ422">
            <v>13.799999999999997</v>
          </cell>
          <cell r="AK422">
            <v>14.500000000000004</v>
          </cell>
          <cell r="AL422">
            <v>10.595999999999998</v>
          </cell>
          <cell r="AM422">
            <v>12.5</v>
          </cell>
          <cell r="AN422">
            <v>10.9</v>
          </cell>
          <cell r="AO422">
            <v>12.600000000000001</v>
          </cell>
          <cell r="AP422">
            <v>13.209999999999999</v>
          </cell>
          <cell r="AQ422">
            <v>12.681258999999997</v>
          </cell>
          <cell r="AR422">
            <v>10.099999999999998</v>
          </cell>
          <cell r="AS422">
            <v>12.04</v>
          </cell>
          <cell r="AT422">
            <v>11.553485</v>
          </cell>
        </row>
        <row r="423">
          <cell r="A423" t="str">
            <v>Halm</v>
          </cell>
        </row>
        <row r="424">
          <cell r="A424" t="str">
            <v>VEHAEFTY</v>
          </cell>
          <cell r="B424" t="str">
            <v>ton</v>
          </cell>
          <cell r="G424">
            <v>50000</v>
          </cell>
          <cell r="J424">
            <v>50000</v>
          </cell>
          <cell r="K424">
            <v>50000</v>
          </cell>
          <cell r="L424">
            <v>75000</v>
          </cell>
          <cell r="M424">
            <v>100000</v>
          </cell>
          <cell r="N424">
            <v>150000</v>
          </cell>
          <cell r="O424">
            <v>313800</v>
          </cell>
          <cell r="P424">
            <v>438400</v>
          </cell>
          <cell r="Q424">
            <v>490751</v>
          </cell>
          <cell r="R424">
            <v>535700</v>
          </cell>
          <cell r="S424">
            <v>580651</v>
          </cell>
          <cell r="T424">
            <v>578151</v>
          </cell>
          <cell r="U424">
            <v>582551</v>
          </cell>
          <cell r="V424">
            <v>586951</v>
          </cell>
          <cell r="W424">
            <v>591400</v>
          </cell>
          <cell r="X424">
            <v>588051</v>
          </cell>
          <cell r="Y424">
            <v>584700</v>
          </cell>
          <cell r="Z424">
            <v>584700</v>
          </cell>
          <cell r="AA424">
            <v>584700</v>
          </cell>
          <cell r="AB424">
            <v>546000</v>
          </cell>
          <cell r="AC424">
            <v>507300</v>
          </cell>
          <cell r="AD424">
            <v>468600</v>
          </cell>
          <cell r="AE424">
            <v>417600</v>
          </cell>
          <cell r="AF424">
            <v>447750</v>
          </cell>
          <cell r="AG424">
            <v>434100</v>
          </cell>
          <cell r="AH424">
            <v>396100</v>
          </cell>
          <cell r="AI424">
            <v>358050</v>
          </cell>
          <cell r="AJ424">
            <v>333900</v>
          </cell>
          <cell r="AK424">
            <v>333900</v>
          </cell>
          <cell r="AL424">
            <v>333900</v>
          </cell>
          <cell r="AM424">
            <v>333900</v>
          </cell>
          <cell r="AN424">
            <v>333900</v>
          </cell>
          <cell r="AO424">
            <v>333900</v>
          </cell>
          <cell r="AP424">
            <v>333900</v>
          </cell>
          <cell r="AQ424">
            <v>333900</v>
          </cell>
          <cell r="AR424">
            <v>333900</v>
          </cell>
          <cell r="AS424">
            <v>333900</v>
          </cell>
          <cell r="AT424">
            <v>333900</v>
          </cell>
          <cell r="AU424" t="str">
            <v>Tal med AE om undersøgelse i 2012</v>
          </cell>
          <cell r="AV424" t="str">
            <v>Se Halm_2002-03 og metodenotat</v>
          </cell>
        </row>
        <row r="425">
          <cell r="A425" t="str">
            <v>Skovflis</v>
          </cell>
        </row>
        <row r="427">
          <cell r="A427" t="str">
            <v>VEFLINRY</v>
          </cell>
          <cell r="B427" t="str">
            <v>rummeter</v>
          </cell>
          <cell r="G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58100</v>
          </cell>
          <cell r="V427">
            <v>58100</v>
          </cell>
          <cell r="W427">
            <v>58100</v>
          </cell>
          <cell r="X427">
            <v>52200</v>
          </cell>
          <cell r="Y427">
            <v>52200</v>
          </cell>
          <cell r="Z427">
            <v>52200</v>
          </cell>
          <cell r="AA427">
            <v>52200</v>
          </cell>
          <cell r="AB427">
            <v>52200</v>
          </cell>
          <cell r="AC427">
            <v>52200</v>
          </cell>
          <cell r="AD427">
            <v>52200</v>
          </cell>
          <cell r="AE427">
            <v>52200</v>
          </cell>
          <cell r="AF427">
            <v>52200</v>
          </cell>
          <cell r="AG427">
            <v>52200</v>
          </cell>
          <cell r="AH427">
            <v>52200</v>
          </cell>
          <cell r="AI427">
            <v>52200</v>
          </cell>
          <cell r="AJ427">
            <v>52200</v>
          </cell>
          <cell r="AK427">
            <v>52200</v>
          </cell>
          <cell r="AL427">
            <v>52200</v>
          </cell>
          <cell r="AM427">
            <v>52200</v>
          </cell>
          <cell r="AN427">
            <v>52200</v>
          </cell>
          <cell r="AO427">
            <v>52200</v>
          </cell>
          <cell r="AP427">
            <v>52200</v>
          </cell>
          <cell r="AQ427">
            <v>52200</v>
          </cell>
          <cell r="AR427">
            <v>52200</v>
          </cell>
          <cell r="AS427">
            <v>52200</v>
          </cell>
          <cell r="AT427">
            <v>52200</v>
          </cell>
          <cell r="AV427" t="str">
            <v>FORCE Technology</v>
          </cell>
        </row>
        <row r="428">
          <cell r="A428" t="str">
            <v>VEFLSTRY</v>
          </cell>
          <cell r="B428" t="str">
            <v>rummeter</v>
          </cell>
          <cell r="G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11100</v>
          </cell>
          <cell r="V428">
            <v>11100</v>
          </cell>
          <cell r="W428">
            <v>11100</v>
          </cell>
          <cell r="X428">
            <v>28800</v>
          </cell>
          <cell r="Y428">
            <v>28800</v>
          </cell>
          <cell r="Z428">
            <v>28800</v>
          </cell>
          <cell r="AA428">
            <v>28800</v>
          </cell>
          <cell r="AB428">
            <v>28800</v>
          </cell>
          <cell r="AC428">
            <v>28800</v>
          </cell>
          <cell r="AD428">
            <v>28800</v>
          </cell>
          <cell r="AE428">
            <v>28800</v>
          </cell>
          <cell r="AF428">
            <v>28800</v>
          </cell>
          <cell r="AG428">
            <v>28800</v>
          </cell>
          <cell r="AH428">
            <v>28800</v>
          </cell>
          <cell r="AI428">
            <v>28800</v>
          </cell>
          <cell r="AJ428">
            <v>28800</v>
          </cell>
          <cell r="AK428">
            <v>28800</v>
          </cell>
          <cell r="AL428">
            <v>28800</v>
          </cell>
          <cell r="AM428">
            <v>28800</v>
          </cell>
          <cell r="AN428">
            <v>28800</v>
          </cell>
          <cell r="AO428">
            <v>28800</v>
          </cell>
          <cell r="AP428">
            <v>28800</v>
          </cell>
          <cell r="AQ428">
            <v>28800</v>
          </cell>
          <cell r="AR428">
            <v>28800</v>
          </cell>
          <cell r="AS428">
            <v>28800</v>
          </cell>
          <cell r="AT428">
            <v>28800</v>
          </cell>
          <cell r="AV428" t="str">
            <v>FORCE Technology</v>
          </cell>
        </row>
        <row r="430">
          <cell r="A430" t="str">
            <v>Brænde</v>
          </cell>
          <cell r="AN430">
            <v>19629.721047999999</v>
          </cell>
          <cell r="AP430">
            <v>27197.613502980337</v>
          </cell>
          <cell r="AR430">
            <v>25059</v>
          </cell>
          <cell r="AT430">
            <v>23801</v>
          </cell>
          <cell r="AU430" t="str">
            <v>Resultater af brændeundersøgelse (TJ)</v>
          </cell>
        </row>
        <row r="431">
          <cell r="A431" t="str">
            <v>VEBLLAMY</v>
          </cell>
          <cell r="B431" t="str">
            <v>m3</v>
          </cell>
          <cell r="G431">
            <v>216000</v>
          </cell>
          <cell r="J431">
            <v>178500</v>
          </cell>
          <cell r="K431">
            <v>156600</v>
          </cell>
          <cell r="L431">
            <v>108600</v>
          </cell>
          <cell r="M431">
            <v>193200</v>
          </cell>
          <cell r="N431">
            <v>400500</v>
          </cell>
          <cell r="O431">
            <v>604800</v>
          </cell>
          <cell r="P431">
            <v>700800</v>
          </cell>
          <cell r="Q431">
            <v>726300</v>
          </cell>
          <cell r="R431">
            <v>679500</v>
          </cell>
          <cell r="S431">
            <v>719100</v>
          </cell>
          <cell r="T431">
            <v>715800</v>
          </cell>
          <cell r="U431">
            <v>699000</v>
          </cell>
          <cell r="V431">
            <v>770400</v>
          </cell>
          <cell r="W431">
            <v>710400</v>
          </cell>
          <cell r="X431">
            <v>642600</v>
          </cell>
          <cell r="Y431">
            <v>639900</v>
          </cell>
          <cell r="Z431">
            <v>777900</v>
          </cell>
          <cell r="AA431">
            <v>795900</v>
          </cell>
          <cell r="AB431">
            <v>846900</v>
          </cell>
          <cell r="AC431">
            <v>843000</v>
          </cell>
          <cell r="AD431">
            <v>850500</v>
          </cell>
          <cell r="AE431">
            <v>900000</v>
          </cell>
          <cell r="AF431">
            <v>858900</v>
          </cell>
          <cell r="AG431">
            <v>766200</v>
          </cell>
          <cell r="AH431">
            <v>740700</v>
          </cell>
          <cell r="AI431">
            <v>787520</v>
          </cell>
          <cell r="AJ431">
            <v>901680</v>
          </cell>
          <cell r="AK431">
            <v>885240</v>
          </cell>
          <cell r="AL431">
            <v>1127080</v>
          </cell>
          <cell r="AM431">
            <v>1217160</v>
          </cell>
          <cell r="AN431">
            <v>1286076.54</v>
          </cell>
          <cell r="AO431">
            <v>1384350.3459093226</v>
          </cell>
          <cell r="AP431">
            <v>1781900.6487478348</v>
          </cell>
          <cell r="AQ431">
            <v>1711831.4251344879</v>
          </cell>
          <cell r="AR431">
            <v>1641762.201521141</v>
          </cell>
          <cell r="AS431">
            <v>1750446.8592618406</v>
          </cell>
          <cell r="AT431">
            <v>1559343.2362985227</v>
          </cell>
          <cell r="AU431" t="str">
            <v>Se metodenotat, bemærk ny brændværdi</v>
          </cell>
          <cell r="AV431" t="str">
            <v>Danmarks Statistik; FORCE Technology</v>
          </cell>
        </row>
        <row r="432">
          <cell r="A432" t="str">
            <v>VEBNLAMY</v>
          </cell>
          <cell r="B432" t="str">
            <v>m3</v>
          </cell>
          <cell r="G432">
            <v>99000</v>
          </cell>
          <cell r="J432">
            <v>44100</v>
          </cell>
          <cell r="K432">
            <v>46500</v>
          </cell>
          <cell r="L432">
            <v>36000</v>
          </cell>
          <cell r="M432">
            <v>63900</v>
          </cell>
          <cell r="N432">
            <v>108000</v>
          </cell>
          <cell r="O432">
            <v>175200</v>
          </cell>
          <cell r="P432">
            <v>323400</v>
          </cell>
          <cell r="Q432">
            <v>394500</v>
          </cell>
          <cell r="R432">
            <v>414600</v>
          </cell>
          <cell r="S432">
            <v>316200</v>
          </cell>
          <cell r="T432">
            <v>287100</v>
          </cell>
          <cell r="U432">
            <v>344400</v>
          </cell>
          <cell r="V432">
            <v>329400</v>
          </cell>
          <cell r="W432">
            <v>310500</v>
          </cell>
          <cell r="X432">
            <v>274800</v>
          </cell>
          <cell r="Y432">
            <v>276600</v>
          </cell>
          <cell r="Z432">
            <v>279600</v>
          </cell>
          <cell r="AA432">
            <v>295500</v>
          </cell>
          <cell r="AB432">
            <v>375600</v>
          </cell>
          <cell r="AC432">
            <v>339000</v>
          </cell>
          <cell r="AD432">
            <v>346500</v>
          </cell>
          <cell r="AE432">
            <v>373200</v>
          </cell>
          <cell r="AF432">
            <v>399300</v>
          </cell>
          <cell r="AG432">
            <v>321300</v>
          </cell>
          <cell r="AH432">
            <v>332700</v>
          </cell>
          <cell r="AI432">
            <v>558080</v>
          </cell>
          <cell r="AJ432">
            <v>543320</v>
          </cell>
          <cell r="AK432">
            <v>572760</v>
          </cell>
          <cell r="AL432">
            <v>538840</v>
          </cell>
          <cell r="AM432">
            <v>574980</v>
          </cell>
          <cell r="AN432">
            <v>822963.82000000007</v>
          </cell>
          <cell r="AO432">
            <v>885849.49142129405</v>
          </cell>
          <cell r="AP432">
            <v>1140242.9942109017</v>
          </cell>
          <cell r="AQ432">
            <v>1095405.5104875192</v>
          </cell>
          <cell r="AR432">
            <v>1050568.0267641365</v>
          </cell>
          <cell r="AS432">
            <v>1120115.6301359225</v>
          </cell>
          <cell r="AT432">
            <v>997827.9103321447</v>
          </cell>
          <cell r="AU432" t="str">
            <v>Se metodenotat, bemærk ny brændværdi</v>
          </cell>
          <cell r="AV432" t="str">
            <v>Danmarks Statistik; FORCE Technology</v>
          </cell>
        </row>
      </sheetData>
      <sheetData sheetId="6"/>
      <sheetData sheetId="7"/>
      <sheetData sheetId="8">
        <row r="34">
          <cell r="A34" t="str">
            <v>JPRY_FL</v>
          </cell>
          <cell r="B34" t="str">
            <v>Skovflis</v>
          </cell>
          <cell r="C34" t="str">
            <v>GJ/Rummeter</v>
          </cell>
          <cell r="G34">
            <v>2.8</v>
          </cell>
          <cell r="H34">
            <v>2.8</v>
          </cell>
          <cell r="I34">
            <v>2.8</v>
          </cell>
          <cell r="J34">
            <v>2.8</v>
          </cell>
          <cell r="K34">
            <v>2.8</v>
          </cell>
          <cell r="L34">
            <v>2.8</v>
          </cell>
          <cell r="M34">
            <v>2.8</v>
          </cell>
          <cell r="N34">
            <v>2.8</v>
          </cell>
          <cell r="O34">
            <v>2.8</v>
          </cell>
          <cell r="P34">
            <v>2.8</v>
          </cell>
          <cell r="Q34">
            <v>2.8</v>
          </cell>
          <cell r="R34">
            <v>2.8</v>
          </cell>
          <cell r="S34">
            <v>2.8</v>
          </cell>
          <cell r="T34">
            <v>2.8</v>
          </cell>
          <cell r="U34">
            <v>2.8</v>
          </cell>
          <cell r="V34">
            <v>2.8</v>
          </cell>
          <cell r="W34">
            <v>2.8</v>
          </cell>
          <cell r="X34">
            <v>2.8</v>
          </cell>
          <cell r="Y34">
            <v>2.8</v>
          </cell>
          <cell r="Z34">
            <v>2.8</v>
          </cell>
          <cell r="AA34">
            <v>2.8</v>
          </cell>
          <cell r="AB34">
            <v>2.8</v>
          </cell>
          <cell r="AC34">
            <v>2.8</v>
          </cell>
          <cell r="AD34">
            <v>2.8</v>
          </cell>
          <cell r="AE34">
            <v>2.8</v>
          </cell>
          <cell r="AF34">
            <v>2.8</v>
          </cell>
          <cell r="AG34">
            <v>2.8</v>
          </cell>
          <cell r="AH34">
            <v>2.8</v>
          </cell>
          <cell r="AI34">
            <v>2.8</v>
          </cell>
          <cell r="AJ34">
            <v>2.8</v>
          </cell>
          <cell r="AK34">
            <v>2.8</v>
          </cell>
          <cell r="AL34">
            <v>2.8</v>
          </cell>
          <cell r="AM34">
            <v>2.8</v>
          </cell>
          <cell r="AN34">
            <v>2.8</v>
          </cell>
          <cell r="AO34">
            <v>2.8</v>
          </cell>
          <cell r="AP34">
            <v>2.8</v>
          </cell>
          <cell r="AQ34">
            <v>2.8</v>
          </cell>
          <cell r="AR34">
            <v>2.8</v>
          </cell>
          <cell r="AS34">
            <v>2.8</v>
          </cell>
          <cell r="AT34">
            <v>2.8</v>
          </cell>
        </row>
        <row r="36">
          <cell r="A36" t="str">
            <v>JPMY_BL</v>
          </cell>
          <cell r="B36" t="str">
            <v>Brænde, løvtræ</v>
          </cell>
          <cell r="C36" t="str">
            <v>GJ / m3</v>
          </cell>
          <cell r="G36">
            <v>10.4</v>
          </cell>
          <cell r="H36">
            <v>10.4</v>
          </cell>
          <cell r="I36">
            <v>10.4</v>
          </cell>
          <cell r="J36">
            <v>10.4</v>
          </cell>
          <cell r="K36">
            <v>10.4</v>
          </cell>
          <cell r="L36">
            <v>10.4</v>
          </cell>
          <cell r="M36">
            <v>10.4</v>
          </cell>
          <cell r="N36">
            <v>10.4</v>
          </cell>
          <cell r="O36">
            <v>10.4</v>
          </cell>
          <cell r="P36">
            <v>10.4</v>
          </cell>
          <cell r="Q36">
            <v>10.4</v>
          </cell>
          <cell r="R36">
            <v>10.4</v>
          </cell>
          <cell r="S36">
            <v>10.4</v>
          </cell>
          <cell r="T36">
            <v>10.4</v>
          </cell>
          <cell r="U36">
            <v>10.4</v>
          </cell>
          <cell r="V36">
            <v>10.4</v>
          </cell>
          <cell r="W36">
            <v>10.4</v>
          </cell>
          <cell r="X36">
            <v>10.4</v>
          </cell>
          <cell r="Y36">
            <v>10.4</v>
          </cell>
          <cell r="Z36">
            <v>10.4</v>
          </cell>
          <cell r="AA36">
            <v>10.4</v>
          </cell>
          <cell r="AB36">
            <v>10.4</v>
          </cell>
          <cell r="AC36">
            <v>10.4</v>
          </cell>
          <cell r="AD36">
            <v>10.4</v>
          </cell>
          <cell r="AE36">
            <v>10.4</v>
          </cell>
          <cell r="AF36">
            <v>10.4</v>
          </cell>
          <cell r="AG36">
            <v>10.4</v>
          </cell>
          <cell r="AH36">
            <v>10.4</v>
          </cell>
          <cell r="AI36">
            <v>10.4</v>
          </cell>
          <cell r="AJ36">
            <v>10.4</v>
          </cell>
          <cell r="AK36">
            <v>10.4</v>
          </cell>
          <cell r="AL36">
            <v>10.4</v>
          </cell>
          <cell r="AM36">
            <v>10.4</v>
          </cell>
          <cell r="AN36">
            <v>10.4</v>
          </cell>
          <cell r="AO36">
            <v>10.4</v>
          </cell>
          <cell r="AP36">
            <v>10.4</v>
          </cell>
          <cell r="AQ36">
            <v>10.4</v>
          </cell>
          <cell r="AR36">
            <v>10.4</v>
          </cell>
          <cell r="AS36">
            <v>10.4</v>
          </cell>
          <cell r="AT36">
            <v>10.4</v>
          </cell>
        </row>
        <row r="37">
          <cell r="A37" t="str">
            <v>JPMY_BN</v>
          </cell>
          <cell r="B37" t="str">
            <v>Brænde, nåletræ</v>
          </cell>
          <cell r="C37" t="str">
            <v>GJ / m3</v>
          </cell>
          <cell r="G37">
            <v>7.6</v>
          </cell>
          <cell r="H37">
            <v>7.6</v>
          </cell>
          <cell r="I37">
            <v>7.6</v>
          </cell>
          <cell r="J37">
            <v>7.6</v>
          </cell>
          <cell r="K37">
            <v>7.6</v>
          </cell>
          <cell r="L37">
            <v>7.6</v>
          </cell>
          <cell r="M37">
            <v>7.6</v>
          </cell>
          <cell r="N37">
            <v>7.6</v>
          </cell>
          <cell r="O37">
            <v>7.6</v>
          </cell>
          <cell r="P37">
            <v>7.6</v>
          </cell>
          <cell r="Q37">
            <v>7.6</v>
          </cell>
          <cell r="R37">
            <v>7.6</v>
          </cell>
          <cell r="S37">
            <v>7.6</v>
          </cell>
          <cell r="T37">
            <v>7.6</v>
          </cell>
          <cell r="U37">
            <v>7.6</v>
          </cell>
          <cell r="V37">
            <v>7.6</v>
          </cell>
          <cell r="W37">
            <v>7.6</v>
          </cell>
          <cell r="X37">
            <v>7.6</v>
          </cell>
          <cell r="Y37">
            <v>7.6</v>
          </cell>
          <cell r="Z37">
            <v>7.6</v>
          </cell>
          <cell r="AA37">
            <v>7.6</v>
          </cell>
          <cell r="AB37">
            <v>7.6</v>
          </cell>
          <cell r="AC37">
            <v>7.6</v>
          </cell>
          <cell r="AD37">
            <v>7.6</v>
          </cell>
          <cell r="AE37">
            <v>7.6</v>
          </cell>
          <cell r="AF37">
            <v>7.6</v>
          </cell>
          <cell r="AG37">
            <v>7.6</v>
          </cell>
          <cell r="AH37">
            <v>7.6</v>
          </cell>
          <cell r="AI37">
            <v>7.6</v>
          </cell>
          <cell r="AJ37">
            <v>7.6</v>
          </cell>
          <cell r="AK37">
            <v>7.6</v>
          </cell>
          <cell r="AL37">
            <v>7.6</v>
          </cell>
          <cell r="AM37">
            <v>7.6</v>
          </cell>
          <cell r="AN37">
            <v>7.6</v>
          </cell>
          <cell r="AO37">
            <v>7.6</v>
          </cell>
          <cell r="AP37">
            <v>7.6</v>
          </cell>
          <cell r="AQ37">
            <v>7.6</v>
          </cell>
          <cell r="AR37">
            <v>7.6</v>
          </cell>
          <cell r="AS37">
            <v>7.6</v>
          </cell>
          <cell r="AT37">
            <v>7.6</v>
          </cell>
        </row>
        <row r="38">
          <cell r="A38" t="str">
            <v>JPTY_TP</v>
          </cell>
          <cell r="B38" t="str">
            <v>Træpiller</v>
          </cell>
          <cell r="C38" t="str">
            <v>GJ / ton</v>
          </cell>
          <cell r="G38">
            <v>17.5</v>
          </cell>
          <cell r="H38">
            <v>17.5</v>
          </cell>
          <cell r="I38">
            <v>17.5</v>
          </cell>
          <cell r="J38">
            <v>17.5</v>
          </cell>
          <cell r="K38">
            <v>17.5</v>
          </cell>
          <cell r="L38">
            <v>17.5</v>
          </cell>
          <cell r="M38">
            <v>17.5</v>
          </cell>
          <cell r="N38">
            <v>17.5</v>
          </cell>
          <cell r="O38">
            <v>17.5</v>
          </cell>
          <cell r="P38">
            <v>17.5</v>
          </cell>
          <cell r="Q38">
            <v>17.5</v>
          </cell>
          <cell r="R38">
            <v>17.5</v>
          </cell>
          <cell r="S38">
            <v>17.5</v>
          </cell>
          <cell r="T38">
            <v>17.5</v>
          </cell>
          <cell r="U38">
            <v>17.5</v>
          </cell>
          <cell r="V38">
            <v>17.5</v>
          </cell>
          <cell r="W38">
            <v>17.5</v>
          </cell>
          <cell r="X38">
            <v>17.5</v>
          </cell>
          <cell r="Y38">
            <v>17.5</v>
          </cell>
          <cell r="Z38">
            <v>17.5</v>
          </cell>
          <cell r="AA38">
            <v>17.5</v>
          </cell>
          <cell r="AB38">
            <v>17.5</v>
          </cell>
          <cell r="AC38">
            <v>17.5</v>
          </cell>
          <cell r="AD38">
            <v>17.5</v>
          </cell>
          <cell r="AE38">
            <v>17.5</v>
          </cell>
          <cell r="AF38">
            <v>17.5</v>
          </cell>
          <cell r="AG38">
            <v>17.5</v>
          </cell>
          <cell r="AH38">
            <v>17.5</v>
          </cell>
          <cell r="AI38">
            <v>17.5</v>
          </cell>
          <cell r="AJ38">
            <v>17.5</v>
          </cell>
          <cell r="AK38">
            <v>17.5</v>
          </cell>
          <cell r="AL38">
            <v>17.5</v>
          </cell>
          <cell r="AM38">
            <v>17.5</v>
          </cell>
          <cell r="AN38">
            <v>17.5</v>
          </cell>
          <cell r="AO38">
            <v>17.5</v>
          </cell>
          <cell r="AP38">
            <v>17.5</v>
          </cell>
          <cell r="AQ38">
            <v>17.5</v>
          </cell>
          <cell r="AR38">
            <v>17.5</v>
          </cell>
          <cell r="AS38">
            <v>17.5</v>
          </cell>
          <cell r="AT38">
            <v>17.5</v>
          </cell>
        </row>
      </sheetData>
      <sheetData sheetId="9">
        <row r="55">
          <cell r="A55" t="str">
            <v>-  brænde</v>
          </cell>
          <cell r="AH55">
            <v>0</v>
          </cell>
          <cell r="AI55">
            <v>0</v>
          </cell>
          <cell r="AJ55">
            <v>0.02</v>
          </cell>
          <cell r="AK55">
            <v>0.04</v>
          </cell>
          <cell r="AL55">
            <v>0.06</v>
          </cell>
          <cell r="AM55">
            <v>0.08</v>
          </cell>
          <cell r="AN55">
            <v>0.1</v>
          </cell>
          <cell r="AO55">
            <v>0.1</v>
          </cell>
          <cell r="AP55">
            <v>0.08</v>
          </cell>
          <cell r="AQ55">
            <v>0.08</v>
          </cell>
          <cell r="AR55">
            <v>0.08</v>
          </cell>
          <cell r="AS55">
            <v>0.11000000000000001</v>
          </cell>
          <cell r="AT55">
            <v>0.14000000000000001</v>
          </cell>
          <cell r="AV55" t="str">
            <v>FORCE Technology</v>
          </cell>
        </row>
        <row r="56">
          <cell r="A56" t="str">
            <v>-  skovflis</v>
          </cell>
          <cell r="B56" t="str">
            <v>dnk</v>
          </cell>
          <cell r="C56" t="str">
            <v>imp</v>
          </cell>
          <cell r="D56" t="str">
            <v>fli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0.1</v>
          </cell>
          <cell r="AI56">
            <v>0.1</v>
          </cell>
          <cell r="AJ56">
            <v>0.1</v>
          </cell>
          <cell r="AK56">
            <v>0.1</v>
          </cell>
          <cell r="AL56">
            <v>0.1</v>
          </cell>
          <cell r="AM56">
            <v>0.1</v>
          </cell>
          <cell r="AN56">
            <v>0.2</v>
          </cell>
          <cell r="AO56">
            <v>0.2</v>
          </cell>
          <cell r="AP56">
            <v>0.2</v>
          </cell>
          <cell r="AQ56">
            <v>0.3</v>
          </cell>
          <cell r="AR56">
            <v>0.3</v>
          </cell>
          <cell r="AS56">
            <v>0.3</v>
          </cell>
          <cell r="AT56">
            <v>0.34</v>
          </cell>
          <cell r="AU56" t="str">
            <v>AE: Skøn -Bør undersøges nærmere; stigende vigtighed</v>
          </cell>
          <cell r="AV56" t="str">
            <v>FORCE Technology</v>
          </cell>
        </row>
        <row r="57">
          <cell r="A57" t="str">
            <v>-  træpiller</v>
          </cell>
          <cell r="B57" t="str">
            <v>dnk</v>
          </cell>
          <cell r="C57" t="str">
            <v>imp</v>
          </cell>
          <cell r="D57" t="str">
            <v>tpi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0.05</v>
          </cell>
          <cell r="AD57">
            <v>0.1</v>
          </cell>
          <cell r="AE57">
            <v>0.18</v>
          </cell>
          <cell r="AF57">
            <v>0.21</v>
          </cell>
          <cell r="AG57">
            <v>0.25</v>
          </cell>
          <cell r="AH57">
            <v>0.3</v>
          </cell>
          <cell r="AI57">
            <v>0.42</v>
          </cell>
          <cell r="AJ57">
            <v>0.56870949012063565</v>
          </cell>
          <cell r="AK57">
            <v>0.62710132485027625</v>
          </cell>
          <cell r="AL57">
            <v>0.68549315957991674</v>
          </cell>
          <cell r="AM57">
            <v>0.74388499430955735</v>
          </cell>
          <cell r="AN57">
            <v>0.79694249715477872</v>
          </cell>
          <cell r="AO57">
            <v>0.85</v>
          </cell>
          <cell r="AP57">
            <v>0.85</v>
          </cell>
          <cell r="AQ57">
            <v>0.87</v>
          </cell>
          <cell r="AR57">
            <v>0.88</v>
          </cell>
          <cell r="AS57">
            <v>0.92</v>
          </cell>
          <cell r="AT57">
            <v>0.92</v>
          </cell>
          <cell r="AU57" t="str">
            <v>AE: enhver vækst skal dækkes af import</v>
          </cell>
          <cell r="AV57" t="str">
            <v>FORCE Technology</v>
          </cell>
        </row>
      </sheetData>
      <sheetData sheetId="10"/>
      <sheetData sheetId="11"/>
      <sheetData sheetId="12"/>
      <sheetData sheetId="13"/>
      <sheetData sheetId="14">
        <row r="33">
          <cell r="A33" t="str">
            <v>EP_cevelrfli</v>
          </cell>
          <cell r="C33" t="str">
            <v>cev</v>
          </cell>
          <cell r="D33" t="str">
            <v>elr</v>
          </cell>
          <cell r="E33" t="str">
            <v>fli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-1.0463118324425</v>
          </cell>
          <cell r="AF33">
            <v>-19.5633674865465</v>
          </cell>
          <cell r="AG33">
            <v>-174.30971249737701</v>
          </cell>
          <cell r="AH33">
            <v>-10.5998768804095</v>
          </cell>
          <cell r="AI33">
            <v>-4.9264600152253299</v>
          </cell>
          <cell r="AJ33">
            <v>-22.824847044589301</v>
          </cell>
          <cell r="AK33">
            <v>-249.95605291858399</v>
          </cell>
          <cell r="AL33">
            <v>-1914.7301738240801</v>
          </cell>
          <cell r="AM33">
            <v>-1984.6296432537599</v>
          </cell>
          <cell r="AN33">
            <v>-1869.2964194466906</v>
          </cell>
          <cell r="AO33">
            <v>-2090.5510470835957</v>
          </cell>
          <cell r="AP33">
            <v>-2108.1692978310089</v>
          </cell>
          <cell r="AQ33">
            <v>-2215.2491869313999</v>
          </cell>
          <cell r="AR33">
            <v>-3001.2967971364901</v>
          </cell>
          <cell r="AS33">
            <v>-3673.5137399297801</v>
          </cell>
          <cell r="AT33">
            <v>-3602.3046669062701</v>
          </cell>
          <cell r="AV33">
            <v>-2215.2491869313999</v>
          </cell>
          <cell r="AW33">
            <v>-3001.2967971364901</v>
          </cell>
          <cell r="AX33">
            <v>-3673.5137399297769</v>
          </cell>
          <cell r="AZ33">
            <v>0</v>
          </cell>
          <cell r="BA33">
            <v>0</v>
          </cell>
          <cell r="BB33">
            <v>0</v>
          </cell>
        </row>
        <row r="45">
          <cell r="A45" t="str">
            <v>EP_cevelrtpi</v>
          </cell>
          <cell r="C45" t="str">
            <v>cev</v>
          </cell>
          <cell r="D45" t="str">
            <v>elr</v>
          </cell>
          <cell r="E45" t="str">
            <v>tpi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-181.88509685702701</v>
          </cell>
          <cell r="AH45">
            <v>0</v>
          </cell>
          <cell r="AI45">
            <v>0</v>
          </cell>
          <cell r="AJ45">
            <v>-0.741688351002179</v>
          </cell>
          <cell r="AK45">
            <v>-94.311182469225898</v>
          </cell>
          <cell r="AL45">
            <v>-1226.6545111570199</v>
          </cell>
          <cell r="AM45">
            <v>-3685.2129539235698</v>
          </cell>
          <cell r="AN45">
            <v>-4355.0758713620271</v>
          </cell>
          <cell r="AO45">
            <v>-2421.5710932948891</v>
          </cell>
          <cell r="AP45">
            <v>-3331.4933400463274</v>
          </cell>
          <cell r="AQ45">
            <v>-4954.9358110265812</v>
          </cell>
          <cell r="AR45">
            <v>-5426.2573638475296</v>
          </cell>
          <cell r="AS45">
            <v>-11435.2600712844</v>
          </cell>
          <cell r="AT45">
            <v>-12560.4220608737</v>
          </cell>
          <cell r="AV45">
            <v>-4954.9358110265812</v>
          </cell>
          <cell r="AW45">
            <v>-5426.2573638475305</v>
          </cell>
          <cell r="AX45">
            <v>-11435.260071284378</v>
          </cell>
          <cell r="AZ45">
            <v>0</v>
          </cell>
          <cell r="BA45">
            <v>0</v>
          </cell>
          <cell r="BB45">
            <v>-2.1827872842550278E-11</v>
          </cell>
        </row>
        <row r="61">
          <cell r="A61" t="str">
            <v>EP_cevfjrfli</v>
          </cell>
          <cell r="C61" t="str">
            <v>cev</v>
          </cell>
          <cell r="D61" t="str">
            <v>fjr</v>
          </cell>
          <cell r="E61" t="str">
            <v>fli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-0.22018816755750401</v>
          </cell>
          <cell r="AF61">
            <v>-2.97983251345347</v>
          </cell>
          <cell r="AG61">
            <v>-6.3791175026231297</v>
          </cell>
          <cell r="AH61">
            <v>-1.36312311959048</v>
          </cell>
          <cell r="AI61">
            <v>-1.3165399847746699</v>
          </cell>
          <cell r="AJ61">
            <v>-8.1951529554107108</v>
          </cell>
          <cell r="AK61">
            <v>-97.048947081416401</v>
          </cell>
          <cell r="AL61">
            <v>-675.07282617592398</v>
          </cell>
          <cell r="AM61">
            <v>-730.777356746245</v>
          </cell>
          <cell r="AN61">
            <v>-716.01658055330915</v>
          </cell>
          <cell r="AO61">
            <v>-785.55895291640434</v>
          </cell>
          <cell r="AP61">
            <v>-803.59370216899163</v>
          </cell>
          <cell r="AQ61">
            <v>-825.16481306860032</v>
          </cell>
          <cell r="AR61">
            <v>-1125.8842028635099</v>
          </cell>
          <cell r="AS61">
            <v>-1431.21326007022</v>
          </cell>
          <cell r="AT61">
            <v>-1568.12218309373</v>
          </cell>
          <cell r="AV61">
            <v>-825.16481306860032</v>
          </cell>
          <cell r="AW61">
            <v>-1125.8842028635097</v>
          </cell>
          <cell r="AX61">
            <v>-1431.2132600702228</v>
          </cell>
          <cell r="AZ61">
            <v>0</v>
          </cell>
          <cell r="BA61">
            <v>0</v>
          </cell>
          <cell r="BB61">
            <v>2.7284841053187847E-12</v>
          </cell>
        </row>
        <row r="73">
          <cell r="A73" t="str">
            <v>EP_cevfjrtpi</v>
          </cell>
          <cell r="C73" t="str">
            <v>cev</v>
          </cell>
          <cell r="D73" t="str">
            <v>fjr</v>
          </cell>
          <cell r="E73" t="str">
            <v>tpi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-29.2148031429731</v>
          </cell>
          <cell r="AH73">
            <v>0</v>
          </cell>
          <cell r="AI73">
            <v>0</v>
          </cell>
          <cell r="AJ73">
            <v>-0.17831164899782101</v>
          </cell>
          <cell r="AK73">
            <v>-22.7508175307741</v>
          </cell>
          <cell r="AL73">
            <v>-310.45648884297799</v>
          </cell>
          <cell r="AM73">
            <v>-797.848046076429</v>
          </cell>
          <cell r="AN73">
            <v>-1196.2891286379731</v>
          </cell>
          <cell r="AO73">
            <v>-593.15243454511005</v>
          </cell>
          <cell r="AP73">
            <v>-879.18065995367272</v>
          </cell>
          <cell r="AQ73">
            <v>-1259.9101889734184</v>
          </cell>
          <cell r="AR73">
            <v>-1549.7342661524699</v>
          </cell>
          <cell r="AS73">
            <v>-3743.6268487156199</v>
          </cell>
          <cell r="AT73">
            <v>-4179.3354691263403</v>
          </cell>
          <cell r="AV73">
            <v>-1259.9101889734184</v>
          </cell>
          <cell r="AW73">
            <v>-1549.7342661524708</v>
          </cell>
          <cell r="AX73">
            <v>-3743.6268487156217</v>
          </cell>
          <cell r="AZ73">
            <v>0</v>
          </cell>
          <cell r="BA73">
            <v>0</v>
          </cell>
          <cell r="BB73">
            <v>0</v>
          </cell>
        </row>
        <row r="113">
          <cell r="A113" t="str">
            <v>EP_fvvfjrfli</v>
          </cell>
          <cell r="C113" t="str">
            <v>fvv</v>
          </cell>
          <cell r="D113" t="str">
            <v>fjr</v>
          </cell>
          <cell r="E113" t="str">
            <v>fli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-974</v>
          </cell>
          <cell r="V113">
            <v>-1246</v>
          </cell>
          <cell r="W113">
            <v>-1400</v>
          </cell>
          <cell r="X113">
            <v>-1540</v>
          </cell>
          <cell r="Y113">
            <v>-1470</v>
          </cell>
          <cell r="Z113">
            <v>-1358</v>
          </cell>
          <cell r="AA113">
            <v>-1445</v>
          </cell>
          <cell r="AB113">
            <v>-1351</v>
          </cell>
          <cell r="AC113">
            <v>-1592.73218195342</v>
          </cell>
          <cell r="AD113">
            <v>-1822.34140165131</v>
          </cell>
          <cell r="AE113">
            <v>-2215.9619000000002</v>
          </cell>
          <cell r="AF113">
            <v>-2114.5586955400522</v>
          </cell>
          <cell r="AG113">
            <v>-2208.2659834400001</v>
          </cell>
          <cell r="AH113">
            <v>-2139.5554793000001</v>
          </cell>
          <cell r="AI113">
            <v>-2093.9454941999998</v>
          </cell>
          <cell r="AJ113">
            <v>-2386.7921229999997</v>
          </cell>
          <cell r="AK113">
            <v>-2540.4449675999999</v>
          </cell>
          <cell r="AL113">
            <v>-3098.090886</v>
          </cell>
          <cell r="AM113">
            <v>-3839.2105900000001</v>
          </cell>
          <cell r="AN113">
            <v>-3922.955656000001</v>
          </cell>
          <cell r="AO113">
            <v>-4395.6821279999986</v>
          </cell>
          <cell r="AP113">
            <v>-4293.1792099999993</v>
          </cell>
          <cell r="AQ113">
            <v>-4941.9093555000009</v>
          </cell>
          <cell r="AR113">
            <v>-5610.2165356200003</v>
          </cell>
          <cell r="AS113">
            <v>-6526.0802690999999</v>
          </cell>
          <cell r="AT113">
            <v>-7085.5325279600002</v>
          </cell>
          <cell r="AV113">
            <v>-4941.9093555000009</v>
          </cell>
          <cell r="AW113">
            <v>-5610.2165356200003</v>
          </cell>
          <cell r="AX113">
            <v>-6363.6377690999989</v>
          </cell>
          <cell r="AZ113">
            <v>0</v>
          </cell>
          <cell r="BA113">
            <v>0</v>
          </cell>
          <cell r="BB113">
            <v>-162.44250000000102</v>
          </cell>
        </row>
        <row r="128">
          <cell r="A128" t="str">
            <v>EP_fvvfjrtpi</v>
          </cell>
          <cell r="C128" t="str">
            <v>fvv</v>
          </cell>
          <cell r="D128" t="str">
            <v>fjr</v>
          </cell>
          <cell r="E128" t="str">
            <v>tpi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-35</v>
          </cell>
          <cell r="V128">
            <v>-175</v>
          </cell>
          <cell r="W128">
            <v>-350</v>
          </cell>
          <cell r="X128">
            <v>-875</v>
          </cell>
          <cell r="Y128">
            <v>-1400</v>
          </cell>
          <cell r="Z128">
            <v>-1943</v>
          </cell>
          <cell r="AA128">
            <v>-2275</v>
          </cell>
          <cell r="AB128">
            <v>-1811</v>
          </cell>
          <cell r="AC128">
            <v>-1824.1475525000001</v>
          </cell>
          <cell r="AD128">
            <v>-1867.1138500000002</v>
          </cell>
          <cell r="AE128">
            <v>-1932.5921999999998</v>
          </cell>
          <cell r="AF128">
            <v>-1923.6766918544779</v>
          </cell>
          <cell r="AG128">
            <v>-1985.60105</v>
          </cell>
          <cell r="AH128">
            <v>-1990.6140654200001</v>
          </cell>
          <cell r="AI128">
            <v>-1875.4577750000001</v>
          </cell>
          <cell r="AJ128">
            <v>-1967.67652</v>
          </cell>
          <cell r="AK128">
            <v>-1969.69912</v>
          </cell>
          <cell r="AL128">
            <v>-2071.0346</v>
          </cell>
          <cell r="AM128">
            <v>-1846.48675770978</v>
          </cell>
          <cell r="AN128">
            <v>-1999.3996129999996</v>
          </cell>
          <cell r="AO128">
            <v>-2041.7436799999998</v>
          </cell>
          <cell r="AP128">
            <v>-1950.4400225000004</v>
          </cell>
          <cell r="AQ128">
            <v>-2218.9573545000003</v>
          </cell>
          <cell r="AR128">
            <v>-2293.9615975000002</v>
          </cell>
          <cell r="AS128">
            <v>-2861.3669975000003</v>
          </cell>
          <cell r="AT128">
            <v>-2524.4057574999997</v>
          </cell>
          <cell r="AV128">
            <v>-2218.9573545000003</v>
          </cell>
          <cell r="AW128">
            <v>-2293.9615974999997</v>
          </cell>
          <cell r="AX128">
            <v>-2861.3949575000001</v>
          </cell>
          <cell r="AZ128">
            <v>0</v>
          </cell>
          <cell r="BA128">
            <v>0</v>
          </cell>
          <cell r="BB128">
            <v>2.7959999999893625E-2</v>
          </cell>
        </row>
        <row r="171">
          <cell r="A171" t="str">
            <v>EP_kvtelrfli</v>
          </cell>
          <cell r="C171" t="str">
            <v>kvt</v>
          </cell>
          <cell r="D171" t="str">
            <v>elr</v>
          </cell>
          <cell r="E171" t="str">
            <v>fli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-98</v>
          </cell>
          <cell r="AB171">
            <v>-234</v>
          </cell>
          <cell r="AC171">
            <v>-264.98869015454397</v>
          </cell>
          <cell r="AD171">
            <v>-149.89892620249901</v>
          </cell>
          <cell r="AE171">
            <v>-159.50704008179301</v>
          </cell>
          <cell r="AF171">
            <v>-188.26983921990001</v>
          </cell>
          <cell r="AG171">
            <v>-273.04302654972599</v>
          </cell>
          <cell r="AH171">
            <v>-388.64501731750897</v>
          </cell>
          <cell r="AI171">
            <v>-469.06588497339999</v>
          </cell>
          <cell r="AJ171">
            <v>-583.70645303664799</v>
          </cell>
          <cell r="AK171">
            <v>-683.35595438661096</v>
          </cell>
          <cell r="AL171">
            <v>-759.680857639019</v>
          </cell>
          <cell r="AM171">
            <v>-609.34239395476402</v>
          </cell>
          <cell r="AN171">
            <v>-562.28075403191815</v>
          </cell>
          <cell r="AO171">
            <v>-641.92111750724166</v>
          </cell>
          <cell r="AP171">
            <v>-619.184422943963</v>
          </cell>
          <cell r="AQ171">
            <v>-1449.1027858438131</v>
          </cell>
          <cell r="AR171">
            <v>-1894.31117689403</v>
          </cell>
          <cell r="AS171">
            <v>-2094.69387547317</v>
          </cell>
          <cell r="AT171">
            <v>-2152.1651231023302</v>
          </cell>
          <cell r="AV171">
            <v>-1449.1027858438131</v>
          </cell>
          <cell r="AW171">
            <v>-1883.9800174221477</v>
          </cell>
          <cell r="AX171">
            <v>-2081.7993243760002</v>
          </cell>
          <cell r="AZ171">
            <v>0</v>
          </cell>
          <cell r="BA171">
            <v>-10.331159471882302</v>
          </cell>
          <cell r="BB171">
            <v>-12.894551097169824</v>
          </cell>
        </row>
        <row r="179">
          <cell r="A179" t="str">
            <v>EP_kvtelrtpi</v>
          </cell>
          <cell r="C179" t="str">
            <v>kvt</v>
          </cell>
          <cell r="D179" t="str">
            <v>elr</v>
          </cell>
          <cell r="E179" t="str">
            <v>tpi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-20</v>
          </cell>
          <cell r="AB179">
            <v>-76</v>
          </cell>
          <cell r="AC179">
            <v>-127.784392661175</v>
          </cell>
          <cell r="AD179">
            <v>-53.733480918003004</v>
          </cell>
          <cell r="AE179">
            <v>-42.087980272937699</v>
          </cell>
          <cell r="AF179">
            <v>-38.926582758619503</v>
          </cell>
          <cell r="AG179">
            <v>-23.3748754052145</v>
          </cell>
          <cell r="AH179">
            <v>-2.5658413512285199</v>
          </cell>
          <cell r="AI179">
            <v>-41.0941100230228</v>
          </cell>
          <cell r="AJ179">
            <v>-16.299277978339401</v>
          </cell>
          <cell r="AK179">
            <v>-81.092048171115295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V179">
            <v>0</v>
          </cell>
          <cell r="AW179">
            <v>-114.66689999999998</v>
          </cell>
          <cell r="AX179">
            <v>-110.47600000000001</v>
          </cell>
          <cell r="AZ179">
            <v>0</v>
          </cell>
          <cell r="BA179">
            <v>114.66689999999998</v>
          </cell>
          <cell r="BB179">
            <v>110.47600000000001</v>
          </cell>
        </row>
        <row r="196">
          <cell r="A196" t="str">
            <v>EP_kvtfjrfli</v>
          </cell>
          <cell r="C196" t="str">
            <v>kvt</v>
          </cell>
          <cell r="D196" t="str">
            <v>fjr</v>
          </cell>
          <cell r="E196" t="str">
            <v>fli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-45</v>
          </cell>
          <cell r="AB196">
            <v>-107</v>
          </cell>
          <cell r="AC196">
            <v>-120.961309845456</v>
          </cell>
          <cell r="AD196">
            <v>-69.348573797501501</v>
          </cell>
          <cell r="AE196">
            <v>-77.131459918206602</v>
          </cell>
          <cell r="AF196">
            <v>-87.986660780099498</v>
          </cell>
          <cell r="AG196">
            <v>-122.676453450274</v>
          </cell>
          <cell r="AH196">
            <v>-172.488482682491</v>
          </cell>
          <cell r="AI196">
            <v>-226.46038802659999</v>
          </cell>
          <cell r="AJ196">
            <v>-276.31342326335198</v>
          </cell>
          <cell r="AK196">
            <v>-327.68385561338903</v>
          </cell>
          <cell r="AL196">
            <v>-326.41073176098098</v>
          </cell>
          <cell r="AM196">
            <v>-294.75275604523603</v>
          </cell>
          <cell r="AN196">
            <v>-278.51014596808182</v>
          </cell>
          <cell r="AO196">
            <v>-305.74588249275831</v>
          </cell>
          <cell r="AP196">
            <v>-305.68757705603718</v>
          </cell>
          <cell r="AQ196">
            <v>-451.56735415618692</v>
          </cell>
          <cell r="AR196">
            <v>-516.63102310597401</v>
          </cell>
          <cell r="AS196">
            <v>-553.18472452682897</v>
          </cell>
          <cell r="AT196">
            <v>-566.29322217367098</v>
          </cell>
          <cell r="AV196">
            <v>-451.56735415618692</v>
          </cell>
          <cell r="AW196">
            <v>-526.9621825778521</v>
          </cell>
          <cell r="AX196">
            <v>-566.07927562400005</v>
          </cell>
          <cell r="AZ196">
            <v>0</v>
          </cell>
          <cell r="BA196">
            <v>10.331159471878095</v>
          </cell>
          <cell r="BB196">
            <v>12.894551097171075</v>
          </cell>
        </row>
        <row r="203">
          <cell r="A203" t="str">
            <v>EP_kvtfjrtpi</v>
          </cell>
          <cell r="C203" t="str">
            <v>kvt</v>
          </cell>
          <cell r="D203" t="str">
            <v>fjr</v>
          </cell>
          <cell r="E203" t="str">
            <v>tpi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-9</v>
          </cell>
          <cell r="AB203">
            <v>-35</v>
          </cell>
          <cell r="AC203">
            <v>-56.105607338824797</v>
          </cell>
          <cell r="AD203">
            <v>-24.859019081997001</v>
          </cell>
          <cell r="AE203">
            <v>-20.5620197270622</v>
          </cell>
          <cell r="AF203">
            <v>-17.8084172413805</v>
          </cell>
          <cell r="AG203">
            <v>-10.2421945947855</v>
          </cell>
          <cell r="AH203">
            <v>-1.0961586487714801</v>
          </cell>
          <cell r="AI203">
            <v>-18.422889976977199</v>
          </cell>
          <cell r="AJ203">
            <v>-6.70072202166065</v>
          </cell>
          <cell r="AK203">
            <v>-33.167951828884704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V203">
            <v>0</v>
          </cell>
          <cell r="AW203">
            <v>-53.805600000000005</v>
          </cell>
          <cell r="AX203">
            <v>-42.579000000000001</v>
          </cell>
          <cell r="AZ203">
            <v>0</v>
          </cell>
          <cell r="BA203">
            <v>53.805600000000005</v>
          </cell>
          <cell r="BB203">
            <v>42.579000000000001</v>
          </cell>
        </row>
        <row r="259">
          <cell r="A259" t="str">
            <v>EP_pevelrfli</v>
          </cell>
          <cell r="C259" t="str">
            <v>pev</v>
          </cell>
          <cell r="D259" t="str">
            <v>elr</v>
          </cell>
          <cell r="E259" t="str">
            <v>fli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-3.5552976687699802</v>
          </cell>
          <cell r="AE259">
            <v>-6.7691707319139303</v>
          </cell>
          <cell r="AF259">
            <v>-8.8000000000000005E-3</v>
          </cell>
          <cell r="AG259">
            <v>-0.32940000000001801</v>
          </cell>
          <cell r="AH259">
            <v>-0.113729166666696</v>
          </cell>
          <cell r="AI259">
            <v>0</v>
          </cell>
          <cell r="AJ259">
            <v>0</v>
          </cell>
          <cell r="AK259">
            <v>-0.79638521175017607</v>
          </cell>
          <cell r="AL259">
            <v>-5.1319322463619104</v>
          </cell>
          <cell r="AM259">
            <v>0</v>
          </cell>
          <cell r="AN259">
            <v>0</v>
          </cell>
          <cell r="AO259">
            <v>-2.0798259410710545</v>
          </cell>
          <cell r="AP259">
            <v>-240.18691461163397</v>
          </cell>
          <cell r="AQ259">
            <v>-283.06493462934782</v>
          </cell>
          <cell r="AR259">
            <v>-293.25827476827192</v>
          </cell>
          <cell r="AS259">
            <v>-295.72763410497345</v>
          </cell>
          <cell r="AT259">
            <v>-331.01575377984739</v>
          </cell>
          <cell r="AV259">
            <v>-283.06493462934782</v>
          </cell>
          <cell r="AW259">
            <v>-258.58633977170729</v>
          </cell>
          <cell r="AX259">
            <v>-265.53551683441719</v>
          </cell>
          <cell r="AZ259">
            <v>0</v>
          </cell>
          <cell r="BA259">
            <v>-34.67193499656463</v>
          </cell>
          <cell r="BB259">
            <v>-30.192117270556253</v>
          </cell>
        </row>
        <row r="275">
          <cell r="A275" t="str">
            <v>EP_pevfjrfli</v>
          </cell>
          <cell r="C275" t="str">
            <v>pev</v>
          </cell>
          <cell r="D275" t="str">
            <v>fjr</v>
          </cell>
          <cell r="E275" t="str">
            <v>fli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-5.5587023312300197</v>
          </cell>
          <cell r="AE275">
            <v>-10.1940292680861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-13.2300677536381</v>
          </cell>
          <cell r="AM275">
            <v>0</v>
          </cell>
          <cell r="AN275">
            <v>0</v>
          </cell>
          <cell r="AO275">
            <v>0</v>
          </cell>
          <cell r="AP275">
            <v>-182.13460827314682</v>
          </cell>
          <cell r="AQ275">
            <v>-267.08645074652014</v>
          </cell>
          <cell r="AR275">
            <v>-274.97690783743388</v>
          </cell>
          <cell r="AS275">
            <v>-312.24545363409811</v>
          </cell>
          <cell r="AT275">
            <v>-614.40032441155381</v>
          </cell>
          <cell r="AV275">
            <v>-267.08645074652014</v>
          </cell>
          <cell r="AW275">
            <v>-274.97690783743423</v>
          </cell>
          <cell r="AX275">
            <v>-312.24545363409845</v>
          </cell>
          <cell r="AZ275">
            <v>0</v>
          </cell>
          <cell r="BA275">
            <v>0</v>
          </cell>
          <cell r="BB275">
            <v>0</v>
          </cell>
        </row>
        <row r="305">
          <cell r="A305" t="str">
            <v>EP_pvpfjrfli</v>
          </cell>
          <cell r="C305" t="str">
            <v>pvp</v>
          </cell>
          <cell r="D305" t="str">
            <v>fjr</v>
          </cell>
          <cell r="E305" t="str">
            <v>fli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-32.640008063202501</v>
          </cell>
          <cell r="AD305">
            <v>-35.8887</v>
          </cell>
          <cell r="AE305">
            <v>-33.4476560126582</v>
          </cell>
          <cell r="AF305">
            <v>-37.032599999999995</v>
          </cell>
          <cell r="AG305">
            <v>0</v>
          </cell>
          <cell r="AH305">
            <v>-0.746181104414951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-0.60031859170109603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-6.8070000000000004</v>
          </cell>
          <cell r="AS305">
            <v>-9.9143436573759391</v>
          </cell>
          <cell r="AT305">
            <v>-41.8685467212444</v>
          </cell>
          <cell r="AV305">
            <v>0</v>
          </cell>
          <cell r="AW305">
            <v>-6.8070000000000004</v>
          </cell>
          <cell r="AX305">
            <v>-9.9143436573759356</v>
          </cell>
          <cell r="AZ305">
            <v>0</v>
          </cell>
          <cell r="BA305">
            <v>0</v>
          </cell>
          <cell r="BB305">
            <v>0</v>
          </cell>
        </row>
        <row r="314">
          <cell r="A314" t="str">
            <v>EP_pvpfjrtpi</v>
          </cell>
          <cell r="C314" t="str">
            <v>pvp</v>
          </cell>
          <cell r="D314" t="str">
            <v>fjr</v>
          </cell>
          <cell r="E314" t="str">
            <v>tpi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-6.7841978955141196</v>
          </cell>
          <cell r="AD314">
            <v>-9.5781407881441591</v>
          </cell>
          <cell r="AE314">
            <v>-6.4606552074669601</v>
          </cell>
          <cell r="AF314">
            <v>-55.597763914902501</v>
          </cell>
          <cell r="AG314">
            <v>-5.5446262254901999</v>
          </cell>
          <cell r="AH314">
            <v>-2.093</v>
          </cell>
          <cell r="AI314">
            <v>0</v>
          </cell>
          <cell r="AJ314">
            <v>0</v>
          </cell>
          <cell r="AK314">
            <v>0</v>
          </cell>
          <cell r="AL314">
            <v>-0.25820960698689999</v>
          </cell>
          <cell r="AM314">
            <v>-6.09</v>
          </cell>
          <cell r="AN314">
            <v>-6.6079999999999997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V314">
            <v>0</v>
          </cell>
          <cell r="AW314">
            <v>0</v>
          </cell>
          <cell r="AX314">
            <v>0</v>
          </cell>
          <cell r="AZ314">
            <v>0</v>
          </cell>
          <cell r="BA314">
            <v>0</v>
          </cell>
          <cell r="BB314">
            <v>0</v>
          </cell>
        </row>
        <row r="468">
          <cell r="A468" t="str">
            <v>EP_prspvrtpi</v>
          </cell>
          <cell r="C468" t="str">
            <v>prs</v>
          </cell>
          <cell r="D468" t="str">
            <v>pvr</v>
          </cell>
          <cell r="E468" t="str">
            <v>tpi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-2.4974880553532408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V468">
            <v>0</v>
          </cell>
          <cell r="AW468">
            <v>0</v>
          </cell>
          <cell r="AX468">
            <v>0</v>
          </cell>
          <cell r="AZ468">
            <v>0</v>
          </cell>
          <cell r="BA468">
            <v>0</v>
          </cell>
          <cell r="BB468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4403E-3B4D-4891-A492-E1F747A25CFA}">
  <dimension ref="A1:O42"/>
  <sheetViews>
    <sheetView tabSelected="1" zoomScaleNormal="100" workbookViewId="0">
      <selection activeCell="N28" sqref="N28"/>
    </sheetView>
  </sheetViews>
  <sheetFormatPr defaultRowHeight="12.75" x14ac:dyDescent="0.2"/>
  <cols>
    <col min="1" max="1" width="12.28515625" style="131" customWidth="1"/>
    <col min="2" max="5" width="9.140625" style="131"/>
    <col min="6" max="6" width="9.140625" style="131" customWidth="1"/>
    <col min="7" max="7" width="9.140625" style="131"/>
    <col min="8" max="8" width="9.140625" style="131" customWidth="1"/>
    <col min="9" max="256" width="9.140625" style="131"/>
    <col min="257" max="257" width="42.28515625" style="131" bestFit="1" customWidth="1"/>
    <col min="258" max="258" width="11.5703125" style="131" customWidth="1"/>
    <col min="259" max="512" width="9.140625" style="131"/>
    <col min="513" max="513" width="42.28515625" style="131" bestFit="1" customWidth="1"/>
    <col min="514" max="514" width="11.5703125" style="131" customWidth="1"/>
    <col min="515" max="768" width="9.140625" style="131"/>
    <col min="769" max="769" width="42.28515625" style="131" bestFit="1" customWidth="1"/>
    <col min="770" max="770" width="11.5703125" style="131" customWidth="1"/>
    <col min="771" max="1024" width="9.140625" style="131"/>
    <col min="1025" max="1025" width="42.28515625" style="131" bestFit="1" customWidth="1"/>
    <col min="1026" max="1026" width="11.5703125" style="131" customWidth="1"/>
    <col min="1027" max="1280" width="9.140625" style="131"/>
    <col min="1281" max="1281" width="42.28515625" style="131" bestFit="1" customWidth="1"/>
    <col min="1282" max="1282" width="11.5703125" style="131" customWidth="1"/>
    <col min="1283" max="1536" width="9.140625" style="131"/>
    <col min="1537" max="1537" width="42.28515625" style="131" bestFit="1" customWidth="1"/>
    <col min="1538" max="1538" width="11.5703125" style="131" customWidth="1"/>
    <col min="1539" max="1792" width="9.140625" style="131"/>
    <col min="1793" max="1793" width="42.28515625" style="131" bestFit="1" customWidth="1"/>
    <col min="1794" max="1794" width="11.5703125" style="131" customWidth="1"/>
    <col min="1795" max="2048" width="9.140625" style="131"/>
    <col min="2049" max="2049" width="42.28515625" style="131" bestFit="1" customWidth="1"/>
    <col min="2050" max="2050" width="11.5703125" style="131" customWidth="1"/>
    <col min="2051" max="2304" width="9.140625" style="131"/>
    <col min="2305" max="2305" width="42.28515625" style="131" bestFit="1" customWidth="1"/>
    <col min="2306" max="2306" width="11.5703125" style="131" customWidth="1"/>
    <col min="2307" max="2560" width="9.140625" style="131"/>
    <col min="2561" max="2561" width="42.28515625" style="131" bestFit="1" customWidth="1"/>
    <col min="2562" max="2562" width="11.5703125" style="131" customWidth="1"/>
    <col min="2563" max="2816" width="9.140625" style="131"/>
    <col min="2817" max="2817" width="42.28515625" style="131" bestFit="1" customWidth="1"/>
    <col min="2818" max="2818" width="11.5703125" style="131" customWidth="1"/>
    <col min="2819" max="3072" width="9.140625" style="131"/>
    <col min="3073" max="3073" width="42.28515625" style="131" bestFit="1" customWidth="1"/>
    <col min="3074" max="3074" width="11.5703125" style="131" customWidth="1"/>
    <col min="3075" max="3328" width="9.140625" style="131"/>
    <col min="3329" max="3329" width="42.28515625" style="131" bestFit="1" customWidth="1"/>
    <col min="3330" max="3330" width="11.5703125" style="131" customWidth="1"/>
    <col min="3331" max="3584" width="9.140625" style="131"/>
    <col min="3585" max="3585" width="42.28515625" style="131" bestFit="1" customWidth="1"/>
    <col min="3586" max="3586" width="11.5703125" style="131" customWidth="1"/>
    <col min="3587" max="3840" width="9.140625" style="131"/>
    <col min="3841" max="3841" width="42.28515625" style="131" bestFit="1" customWidth="1"/>
    <col min="3842" max="3842" width="11.5703125" style="131" customWidth="1"/>
    <col min="3843" max="4096" width="9.140625" style="131"/>
    <col min="4097" max="4097" width="42.28515625" style="131" bestFit="1" customWidth="1"/>
    <col min="4098" max="4098" width="11.5703125" style="131" customWidth="1"/>
    <col min="4099" max="4352" width="9.140625" style="131"/>
    <col min="4353" max="4353" width="42.28515625" style="131" bestFit="1" customWidth="1"/>
    <col min="4354" max="4354" width="11.5703125" style="131" customWidth="1"/>
    <col min="4355" max="4608" width="9.140625" style="131"/>
    <col min="4609" max="4609" width="42.28515625" style="131" bestFit="1" customWidth="1"/>
    <col min="4610" max="4610" width="11.5703125" style="131" customWidth="1"/>
    <col min="4611" max="4864" width="9.140625" style="131"/>
    <col min="4865" max="4865" width="42.28515625" style="131" bestFit="1" customWidth="1"/>
    <col min="4866" max="4866" width="11.5703125" style="131" customWidth="1"/>
    <col min="4867" max="5120" width="9.140625" style="131"/>
    <col min="5121" max="5121" width="42.28515625" style="131" bestFit="1" customWidth="1"/>
    <col min="5122" max="5122" width="11.5703125" style="131" customWidth="1"/>
    <col min="5123" max="5376" width="9.140625" style="131"/>
    <col min="5377" max="5377" width="42.28515625" style="131" bestFit="1" customWidth="1"/>
    <col min="5378" max="5378" width="11.5703125" style="131" customWidth="1"/>
    <col min="5379" max="5632" width="9.140625" style="131"/>
    <col min="5633" max="5633" width="42.28515625" style="131" bestFit="1" customWidth="1"/>
    <col min="5634" max="5634" width="11.5703125" style="131" customWidth="1"/>
    <col min="5635" max="5888" width="9.140625" style="131"/>
    <col min="5889" max="5889" width="42.28515625" style="131" bestFit="1" customWidth="1"/>
    <col min="5890" max="5890" width="11.5703125" style="131" customWidth="1"/>
    <col min="5891" max="6144" width="9.140625" style="131"/>
    <col min="6145" max="6145" width="42.28515625" style="131" bestFit="1" customWidth="1"/>
    <col min="6146" max="6146" width="11.5703125" style="131" customWidth="1"/>
    <col min="6147" max="6400" width="9.140625" style="131"/>
    <col min="6401" max="6401" width="42.28515625" style="131" bestFit="1" customWidth="1"/>
    <col min="6402" max="6402" width="11.5703125" style="131" customWidth="1"/>
    <col min="6403" max="6656" width="9.140625" style="131"/>
    <col min="6657" max="6657" width="42.28515625" style="131" bestFit="1" customWidth="1"/>
    <col min="6658" max="6658" width="11.5703125" style="131" customWidth="1"/>
    <col min="6659" max="6912" width="9.140625" style="131"/>
    <col min="6913" max="6913" width="42.28515625" style="131" bestFit="1" customWidth="1"/>
    <col min="6914" max="6914" width="11.5703125" style="131" customWidth="1"/>
    <col min="6915" max="7168" width="9.140625" style="131"/>
    <col min="7169" max="7169" width="42.28515625" style="131" bestFit="1" customWidth="1"/>
    <col min="7170" max="7170" width="11.5703125" style="131" customWidth="1"/>
    <col min="7171" max="7424" width="9.140625" style="131"/>
    <col min="7425" max="7425" width="42.28515625" style="131" bestFit="1" customWidth="1"/>
    <col min="7426" max="7426" width="11.5703125" style="131" customWidth="1"/>
    <col min="7427" max="7680" width="9.140625" style="131"/>
    <col min="7681" max="7681" width="42.28515625" style="131" bestFit="1" customWidth="1"/>
    <col min="7682" max="7682" width="11.5703125" style="131" customWidth="1"/>
    <col min="7683" max="7936" width="9.140625" style="131"/>
    <col min="7937" max="7937" width="42.28515625" style="131" bestFit="1" customWidth="1"/>
    <col min="7938" max="7938" width="11.5703125" style="131" customWidth="1"/>
    <col min="7939" max="8192" width="9.140625" style="131"/>
    <col min="8193" max="8193" width="42.28515625" style="131" bestFit="1" customWidth="1"/>
    <col min="8194" max="8194" width="11.5703125" style="131" customWidth="1"/>
    <col min="8195" max="8448" width="9.140625" style="131"/>
    <col min="8449" max="8449" width="42.28515625" style="131" bestFit="1" customWidth="1"/>
    <col min="8450" max="8450" width="11.5703125" style="131" customWidth="1"/>
    <col min="8451" max="8704" width="9.140625" style="131"/>
    <col min="8705" max="8705" width="42.28515625" style="131" bestFit="1" customWidth="1"/>
    <col min="8706" max="8706" width="11.5703125" style="131" customWidth="1"/>
    <col min="8707" max="8960" width="9.140625" style="131"/>
    <col min="8961" max="8961" width="42.28515625" style="131" bestFit="1" customWidth="1"/>
    <col min="8962" max="8962" width="11.5703125" style="131" customWidth="1"/>
    <col min="8963" max="9216" width="9.140625" style="131"/>
    <col min="9217" max="9217" width="42.28515625" style="131" bestFit="1" customWidth="1"/>
    <col min="9218" max="9218" width="11.5703125" style="131" customWidth="1"/>
    <col min="9219" max="9472" width="9.140625" style="131"/>
    <col min="9473" max="9473" width="42.28515625" style="131" bestFit="1" customWidth="1"/>
    <col min="9474" max="9474" width="11.5703125" style="131" customWidth="1"/>
    <col min="9475" max="9728" width="9.140625" style="131"/>
    <col min="9729" max="9729" width="42.28515625" style="131" bestFit="1" customWidth="1"/>
    <col min="9730" max="9730" width="11.5703125" style="131" customWidth="1"/>
    <col min="9731" max="9984" width="9.140625" style="131"/>
    <col min="9985" max="9985" width="42.28515625" style="131" bestFit="1" customWidth="1"/>
    <col min="9986" max="9986" width="11.5703125" style="131" customWidth="1"/>
    <col min="9987" max="10240" width="9.140625" style="131"/>
    <col min="10241" max="10241" width="42.28515625" style="131" bestFit="1" customWidth="1"/>
    <col min="10242" max="10242" width="11.5703125" style="131" customWidth="1"/>
    <col min="10243" max="10496" width="9.140625" style="131"/>
    <col min="10497" max="10497" width="42.28515625" style="131" bestFit="1" customWidth="1"/>
    <col min="10498" max="10498" width="11.5703125" style="131" customWidth="1"/>
    <col min="10499" max="10752" width="9.140625" style="131"/>
    <col min="10753" max="10753" width="42.28515625" style="131" bestFit="1" customWidth="1"/>
    <col min="10754" max="10754" width="11.5703125" style="131" customWidth="1"/>
    <col min="10755" max="11008" width="9.140625" style="131"/>
    <col min="11009" max="11009" width="42.28515625" style="131" bestFit="1" customWidth="1"/>
    <col min="11010" max="11010" width="11.5703125" style="131" customWidth="1"/>
    <col min="11011" max="11264" width="9.140625" style="131"/>
    <col min="11265" max="11265" width="42.28515625" style="131" bestFit="1" customWidth="1"/>
    <col min="11266" max="11266" width="11.5703125" style="131" customWidth="1"/>
    <col min="11267" max="11520" width="9.140625" style="131"/>
    <col min="11521" max="11521" width="42.28515625" style="131" bestFit="1" customWidth="1"/>
    <col min="11522" max="11522" width="11.5703125" style="131" customWidth="1"/>
    <col min="11523" max="11776" width="9.140625" style="131"/>
    <col min="11777" max="11777" width="42.28515625" style="131" bestFit="1" customWidth="1"/>
    <col min="11778" max="11778" width="11.5703125" style="131" customWidth="1"/>
    <col min="11779" max="12032" width="9.140625" style="131"/>
    <col min="12033" max="12033" width="42.28515625" style="131" bestFit="1" customWidth="1"/>
    <col min="12034" max="12034" width="11.5703125" style="131" customWidth="1"/>
    <col min="12035" max="12288" width="9.140625" style="131"/>
    <col min="12289" max="12289" width="42.28515625" style="131" bestFit="1" customWidth="1"/>
    <col min="12290" max="12290" width="11.5703125" style="131" customWidth="1"/>
    <col min="12291" max="12544" width="9.140625" style="131"/>
    <col min="12545" max="12545" width="42.28515625" style="131" bestFit="1" customWidth="1"/>
    <col min="12546" max="12546" width="11.5703125" style="131" customWidth="1"/>
    <col min="12547" max="12800" width="9.140625" style="131"/>
    <col min="12801" max="12801" width="42.28515625" style="131" bestFit="1" customWidth="1"/>
    <col min="12802" max="12802" width="11.5703125" style="131" customWidth="1"/>
    <col min="12803" max="13056" width="9.140625" style="131"/>
    <col min="13057" max="13057" width="42.28515625" style="131" bestFit="1" customWidth="1"/>
    <col min="13058" max="13058" width="11.5703125" style="131" customWidth="1"/>
    <col min="13059" max="13312" width="9.140625" style="131"/>
    <col min="13313" max="13313" width="42.28515625" style="131" bestFit="1" customWidth="1"/>
    <col min="13314" max="13314" width="11.5703125" style="131" customWidth="1"/>
    <col min="13315" max="13568" width="9.140625" style="131"/>
    <col min="13569" max="13569" width="42.28515625" style="131" bestFit="1" customWidth="1"/>
    <col min="13570" max="13570" width="11.5703125" style="131" customWidth="1"/>
    <col min="13571" max="13824" width="9.140625" style="131"/>
    <col min="13825" max="13825" width="42.28515625" style="131" bestFit="1" customWidth="1"/>
    <col min="13826" max="13826" width="11.5703125" style="131" customWidth="1"/>
    <col min="13827" max="14080" width="9.140625" style="131"/>
    <col min="14081" max="14081" width="42.28515625" style="131" bestFit="1" customWidth="1"/>
    <col min="14082" max="14082" width="11.5703125" style="131" customWidth="1"/>
    <col min="14083" max="14336" width="9.140625" style="131"/>
    <col min="14337" max="14337" width="42.28515625" style="131" bestFit="1" customWidth="1"/>
    <col min="14338" max="14338" width="11.5703125" style="131" customWidth="1"/>
    <col min="14339" max="14592" width="9.140625" style="131"/>
    <col min="14593" max="14593" width="42.28515625" style="131" bestFit="1" customWidth="1"/>
    <col min="14594" max="14594" width="11.5703125" style="131" customWidth="1"/>
    <col min="14595" max="14848" width="9.140625" style="131"/>
    <col min="14849" max="14849" width="42.28515625" style="131" bestFit="1" customWidth="1"/>
    <col min="14850" max="14850" width="11.5703125" style="131" customWidth="1"/>
    <col min="14851" max="15104" width="9.140625" style="131"/>
    <col min="15105" max="15105" width="42.28515625" style="131" bestFit="1" customWidth="1"/>
    <col min="15106" max="15106" width="11.5703125" style="131" customWidth="1"/>
    <col min="15107" max="15360" width="9.140625" style="131"/>
    <col min="15361" max="15361" width="42.28515625" style="131" bestFit="1" customWidth="1"/>
    <col min="15362" max="15362" width="11.5703125" style="131" customWidth="1"/>
    <col min="15363" max="15616" width="9.140625" style="131"/>
    <col min="15617" max="15617" width="42.28515625" style="131" bestFit="1" customWidth="1"/>
    <col min="15618" max="15618" width="11.5703125" style="131" customWidth="1"/>
    <col min="15619" max="15872" width="9.140625" style="131"/>
    <col min="15873" max="15873" width="42.28515625" style="131" bestFit="1" customWidth="1"/>
    <col min="15874" max="15874" width="11.5703125" style="131" customWidth="1"/>
    <col min="15875" max="16128" width="9.140625" style="131"/>
    <col min="16129" max="16129" width="42.28515625" style="131" bestFit="1" customWidth="1"/>
    <col min="16130" max="16130" width="11.5703125" style="131" customWidth="1"/>
    <col min="16131" max="16384" width="9.140625" style="131"/>
  </cols>
  <sheetData>
    <row r="1" spans="1:15" s="118" customFormat="1" ht="20.25" x14ac:dyDescent="0.3">
      <c r="A1" s="117" t="s">
        <v>105</v>
      </c>
      <c r="B1" s="117" t="s">
        <v>100</v>
      </c>
      <c r="N1" s="119"/>
      <c r="O1" s="120"/>
    </row>
    <row r="3" spans="1:15" x14ac:dyDescent="0.2">
      <c r="A3" s="121" t="s">
        <v>24</v>
      </c>
    </row>
    <row r="4" spans="1:15" x14ac:dyDescent="0.2">
      <c r="A4" s="248"/>
      <c r="B4" s="248"/>
      <c r="C4" s="248"/>
      <c r="D4" s="132">
        <v>2020</v>
      </c>
      <c r="E4" s="132">
        <v>2018</v>
      </c>
      <c r="F4" s="132">
        <v>2016</v>
      </c>
      <c r="G4" s="132">
        <v>2010</v>
      </c>
      <c r="H4" s="132">
        <v>1990</v>
      </c>
    </row>
    <row r="5" spans="1:15" x14ac:dyDescent="0.2">
      <c r="A5" s="248" t="s">
        <v>5</v>
      </c>
      <c r="B5" s="248"/>
      <c r="C5" s="248"/>
      <c r="D5" s="133">
        <f>'Fordeling elforbrug 2020'!$E$23+'Fordeling elforbrug 2020'!$E$24+'Fordeling elforbrug 2020'!$E$25+'Fordeling elforbrug 2020'!$E$26+'Fordeling elforbrug 2020'!$E$27</f>
        <v>32.231229592176895</v>
      </c>
      <c r="E5" s="133">
        <f>'Fordeling elforbrug 2018'!$E$23+'Fordeling elforbrug 2018'!$E$24+'Fordeling elforbrug 2018'!$E$25+'Fordeling elforbrug 2018'!$E$26+'Fordeling elforbrug 2018'!$E$27</f>
        <v>29.377833357575707</v>
      </c>
      <c r="F5" s="133">
        <f>'Fordeling elforbrug 2016'!$E$23+'Fordeling elforbrug 2016'!$E$24+'Fordeling elforbrug 2016'!$E$25+'Fordeling elforbrug 2016'!$E$26+'Fordeling elforbrug 2016'!$E$27</f>
        <v>27.024032496768495</v>
      </c>
      <c r="G5" s="134">
        <f>'Fordeling elforbrug 2010'!$E$8+'Fordeling elforbrug 2010'!$E$4+'Fordeling elforbrug 2010'!$E$5+'Fordeling elforbrug 2010'!$E$6+'Fordeling elforbrug 2010'!$E$7</f>
        <v>24.188399999999998</v>
      </c>
      <c r="H5" s="134">
        <f>'Fordeling elforbrug 1990'!$E$8+'Fordeling elforbrug 1990'!$E$4+'Fordeling elforbrug 1990'!$E$5+'Fordeling elforbrug 1990'!$E$6+'Fordeling elforbrug 1990'!$E$7</f>
        <v>24.867490749168841</v>
      </c>
    </row>
    <row r="6" spans="1:15" x14ac:dyDescent="0.2">
      <c r="A6" s="248" t="s">
        <v>0</v>
      </c>
      <c r="B6" s="248"/>
      <c r="C6" s="248"/>
      <c r="D6" s="133">
        <f>'Fordeling elforbrug 2020'!$E$28</f>
        <v>6.5765764133436804</v>
      </c>
      <c r="E6" s="133">
        <f>'Fordeling elforbrug 2018'!$E$28</f>
        <v>6.7749694600467949</v>
      </c>
      <c r="F6" s="133">
        <f>'Fordeling elforbrug 2016'!$E$28</f>
        <v>6.4162523334019017</v>
      </c>
      <c r="G6" s="134">
        <f>'Fordeling elforbrug 2010'!$E$9</f>
        <v>5.8356000000000003</v>
      </c>
      <c r="H6" s="134">
        <f>'Fordeling elforbrug 1990'!$E$9</f>
        <v>5.1620288202324582</v>
      </c>
    </row>
    <row r="7" spans="1:15" x14ac:dyDescent="0.2">
      <c r="A7" s="248" t="s">
        <v>6</v>
      </c>
      <c r="B7" s="248"/>
      <c r="C7" s="248"/>
      <c r="D7" s="133">
        <f>'Fordeling elforbrug 2020'!$E$29</f>
        <v>0</v>
      </c>
      <c r="E7" s="133">
        <f>'Fordeling elforbrug 2018'!$E$29</f>
        <v>0</v>
      </c>
      <c r="F7" s="133">
        <f>'Fordeling elforbrug 2016'!$E$29</f>
        <v>0</v>
      </c>
      <c r="G7" s="134">
        <f>'Fordeling elforbrug 2010'!$E$10</f>
        <v>0</v>
      </c>
      <c r="H7" s="134">
        <f>'Fordeling elforbrug 1990'!$E$10</f>
        <v>0</v>
      </c>
    </row>
    <row r="8" spans="1:15" x14ac:dyDescent="0.2">
      <c r="A8" s="248" t="s">
        <v>7</v>
      </c>
      <c r="B8" s="248"/>
      <c r="C8" s="248"/>
      <c r="D8" s="133">
        <f>'Fordeling elforbrug 2020'!$E$30</f>
        <v>4.16328471428952</v>
      </c>
      <c r="E8" s="133">
        <f>'Fordeling elforbrug 2018'!$E$30</f>
        <v>6.5633268646127112</v>
      </c>
      <c r="F8" s="133">
        <f>'Fordeling elforbrug 2016'!$E$30</f>
        <v>6.3582101598438072</v>
      </c>
      <c r="G8" s="134">
        <f>'Fordeling elforbrug 2010'!$E$11</f>
        <v>5.3532000000000002</v>
      </c>
      <c r="H8" s="134">
        <f>'Fordeling elforbrug 1990'!$E$11</f>
        <v>4.6230120317278516</v>
      </c>
    </row>
    <row r="9" spans="1:15" x14ac:dyDescent="0.2">
      <c r="A9" s="248" t="s">
        <v>8</v>
      </c>
      <c r="B9" s="248"/>
      <c r="C9" s="248"/>
      <c r="D9" s="133">
        <f>'Fordeling elforbrug 2020'!$E$31</f>
        <v>3.6306579713113942</v>
      </c>
      <c r="E9" s="133">
        <f>'Fordeling elforbrug 2018'!$E$31</f>
        <v>3.9586207265872346</v>
      </c>
      <c r="F9" s="133">
        <f>'Fordeling elforbrug 2016'!$E$31</f>
        <v>3.2233148902385045</v>
      </c>
      <c r="G9" s="134">
        <f>'Fordeling elforbrug 2010'!$E$12</f>
        <v>3.3264</v>
      </c>
      <c r="H9" s="134">
        <f>'Fordeling elforbrug 1990'!$E$12</f>
        <v>2.2581133883830158</v>
      </c>
    </row>
    <row r="10" spans="1:15" x14ac:dyDescent="0.2">
      <c r="A10" s="248" t="s">
        <v>9</v>
      </c>
      <c r="B10" s="248"/>
      <c r="C10" s="248"/>
      <c r="D10" s="133">
        <f>'Fordeling elforbrug 2020'!$E$32</f>
        <v>4.0151585088785096</v>
      </c>
      <c r="E10" s="133">
        <f>'Fordeling elforbrug 2018'!$E$32</f>
        <v>3.8654371911775569</v>
      </c>
      <c r="F10" s="133">
        <f>'Fordeling elforbrug 2016'!$E$32</f>
        <v>4.1464989197472946</v>
      </c>
      <c r="G10" s="134">
        <f>'Fordeling elforbrug 2010'!$E$13</f>
        <v>6.2496</v>
      </c>
      <c r="H10" s="134">
        <f>'Fordeling elforbrug 1990'!$E$13</f>
        <v>5.200802369200396</v>
      </c>
    </row>
    <row r="11" spans="1:15" x14ac:dyDescent="0.2">
      <c r="A11" s="248" t="s">
        <v>10</v>
      </c>
      <c r="B11" s="248"/>
      <c r="C11" s="248"/>
      <c r="D11" s="133">
        <f>'Fordeling elforbrug 2020'!$E$33</f>
        <v>0</v>
      </c>
      <c r="E11" s="133">
        <f>'Fordeling elforbrug 2018'!$E$33</f>
        <v>0</v>
      </c>
      <c r="F11" s="133">
        <f>'Fordeling elforbrug 2016'!$E$33</f>
        <v>0</v>
      </c>
      <c r="G11" s="134">
        <f>'Fordeling elforbrug 2010'!$E$14</f>
        <v>0.29880000000000001</v>
      </c>
      <c r="H11" s="134">
        <f>'Fordeling elforbrug 1990'!$E$14</f>
        <v>0.22964712673838891</v>
      </c>
    </row>
    <row r="12" spans="1:15" x14ac:dyDescent="0.2">
      <c r="A12" s="248" t="s">
        <v>11</v>
      </c>
      <c r="B12" s="248"/>
      <c r="C12" s="248"/>
      <c r="D12" s="133">
        <f>'Fordeling elforbrug 2020'!$E$34</f>
        <v>0</v>
      </c>
      <c r="E12" s="133">
        <f>'Fordeling elforbrug 2018'!$E$34</f>
        <v>0</v>
      </c>
      <c r="F12" s="133">
        <f>'Fordeling elforbrug 2016'!$E$34</f>
        <v>0</v>
      </c>
      <c r="G12" s="134">
        <f>'Fordeling elforbrug 2010'!$E$15</f>
        <v>3.3660000000000001</v>
      </c>
      <c r="H12" s="134">
        <f>'Fordeling elforbrug 1990'!$E$15</f>
        <v>3.3318797501736213</v>
      </c>
    </row>
    <row r="13" spans="1:15" x14ac:dyDescent="0.2">
      <c r="A13" s="248" t="s">
        <v>12</v>
      </c>
      <c r="B13" s="248"/>
      <c r="C13" s="248"/>
      <c r="D13" s="133">
        <f>'Fordeling elforbrug 2020'!$E$35</f>
        <v>0</v>
      </c>
      <c r="E13" s="133">
        <f>'Fordeling elforbrug 2018'!$E$35</f>
        <v>0</v>
      </c>
      <c r="F13" s="133">
        <f>'Fordeling elforbrug 2016'!$E$35</f>
        <v>0</v>
      </c>
      <c r="G13" s="134">
        <f>'Fordeling elforbrug 2010'!$E$16</f>
        <v>0</v>
      </c>
      <c r="H13" s="134">
        <f>'Fordeling elforbrug 1990'!$E$16</f>
        <v>0</v>
      </c>
    </row>
    <row r="14" spans="1:15" x14ac:dyDescent="0.2">
      <c r="A14" s="248" t="s">
        <v>25</v>
      </c>
      <c r="B14" s="248"/>
      <c r="C14" s="248"/>
      <c r="D14" s="133">
        <f t="shared" ref="D14" si="0">SUM(D5:D13)</f>
        <v>50.616907199999993</v>
      </c>
      <c r="E14" s="133">
        <f t="shared" ref="E14:F14" si="1">SUM(E5:E13)</f>
        <v>50.540187600000003</v>
      </c>
      <c r="F14" s="133">
        <f t="shared" si="1"/>
        <v>47.168308800000005</v>
      </c>
      <c r="G14" s="134">
        <f t="shared" ref="G14:H14" si="2">SUM(G5:G13)</f>
        <v>48.617999999999995</v>
      </c>
      <c r="H14" s="134">
        <f t="shared" si="2"/>
        <v>45.672974235624572</v>
      </c>
    </row>
    <row r="42" spans="1:1" x14ac:dyDescent="0.2">
      <c r="A42" s="121" t="s">
        <v>136</v>
      </c>
    </row>
  </sheetData>
  <mergeCells count="11">
    <mergeCell ref="A9:C9"/>
    <mergeCell ref="A4:C4"/>
    <mergeCell ref="A5:C5"/>
    <mergeCell ref="A6:C6"/>
    <mergeCell ref="A7:C7"/>
    <mergeCell ref="A8:C8"/>
    <mergeCell ref="A10:C10"/>
    <mergeCell ref="A11:C11"/>
    <mergeCell ref="A12:C12"/>
    <mergeCell ref="A13:C13"/>
    <mergeCell ref="A14:C1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82038-1104-4156-B4F8-CD163EC87822}">
  <sheetPr>
    <pageSetUpPr fitToPage="1"/>
  </sheetPr>
  <dimension ref="A1:Q86"/>
  <sheetViews>
    <sheetView zoomScaleNormal="100" zoomScaleSheetLayoutView="40" workbookViewId="0">
      <selection activeCell="D65" sqref="D65:D84"/>
    </sheetView>
  </sheetViews>
  <sheetFormatPr defaultRowHeight="12.75" x14ac:dyDescent="0.2"/>
  <cols>
    <col min="1" max="1" width="12.7109375" style="131" customWidth="1"/>
    <col min="2" max="2" width="43" style="131" bestFit="1" customWidth="1"/>
    <col min="3" max="3" width="14" style="131" bestFit="1" customWidth="1"/>
    <col min="4" max="4" width="12.42578125" style="131" customWidth="1"/>
    <col min="5" max="5" width="13.140625" style="131" customWidth="1"/>
    <col min="6" max="6" width="11.85546875" style="131" customWidth="1"/>
    <col min="7" max="7" width="8" style="131" bestFit="1" customWidth="1"/>
    <col min="8" max="8" width="4.5703125" style="131" bestFit="1" customWidth="1"/>
    <col min="9" max="9" width="12.85546875" style="131" bestFit="1" customWidth="1"/>
    <col min="10" max="10" width="13" style="131" customWidth="1"/>
    <col min="11" max="11" width="34.85546875" style="131" bestFit="1" customWidth="1"/>
    <col min="12" max="12" width="14" style="131" bestFit="1" customWidth="1"/>
    <col min="13" max="13" width="17.85546875" style="131" bestFit="1" customWidth="1"/>
    <col min="14" max="14" width="9.140625" style="131"/>
    <col min="15" max="15" width="15.7109375" style="131" bestFit="1" customWidth="1"/>
    <col min="16" max="16" width="11" style="131" customWidth="1"/>
    <col min="17" max="17" width="10.28515625" style="131" customWidth="1"/>
    <col min="18" max="18" width="13.85546875" style="131" customWidth="1"/>
    <col min="19" max="256" width="9.140625" style="131"/>
    <col min="257" max="257" width="12.7109375" style="131" customWidth="1"/>
    <col min="258" max="258" width="43" style="131" bestFit="1" customWidth="1"/>
    <col min="259" max="259" width="12.85546875" style="131" bestFit="1" customWidth="1"/>
    <col min="260" max="260" width="12.42578125" style="131" customWidth="1"/>
    <col min="261" max="261" width="10.28515625" style="131" customWidth="1"/>
    <col min="262" max="262" width="10.140625" style="131" bestFit="1" customWidth="1"/>
    <col min="263" max="263" width="10.42578125" style="131" bestFit="1" customWidth="1"/>
    <col min="264" max="264" width="15" style="131" bestFit="1" customWidth="1"/>
    <col min="265" max="265" width="9.42578125" style="131" bestFit="1" customWidth="1"/>
    <col min="266" max="266" width="13" style="131" bestFit="1" customWidth="1"/>
    <col min="267" max="267" width="16.28515625" style="131" customWidth="1"/>
    <col min="268" max="268" width="14" style="131" bestFit="1" customWidth="1"/>
    <col min="269" max="269" width="17.85546875" style="131" bestFit="1" customWidth="1"/>
    <col min="270" max="270" width="9.140625" style="131"/>
    <col min="271" max="271" width="15.7109375" style="131" bestFit="1" customWidth="1"/>
    <col min="272" max="272" width="11" style="131" customWidth="1"/>
    <col min="273" max="273" width="10.28515625" style="131" customWidth="1"/>
    <col min="274" max="274" width="13.85546875" style="131" customWidth="1"/>
    <col min="275" max="512" width="9.140625" style="131"/>
    <col min="513" max="513" width="12.7109375" style="131" customWidth="1"/>
    <col min="514" max="514" width="43" style="131" bestFit="1" customWidth="1"/>
    <col min="515" max="515" width="12.85546875" style="131" bestFit="1" customWidth="1"/>
    <col min="516" max="516" width="12.42578125" style="131" customWidth="1"/>
    <col min="517" max="517" width="10.28515625" style="131" customWidth="1"/>
    <col min="518" max="518" width="10.140625" style="131" bestFit="1" customWidth="1"/>
    <col min="519" max="519" width="10.42578125" style="131" bestFit="1" customWidth="1"/>
    <col min="520" max="520" width="15" style="131" bestFit="1" customWidth="1"/>
    <col min="521" max="521" width="9.42578125" style="131" bestFit="1" customWidth="1"/>
    <col min="522" max="522" width="13" style="131" bestFit="1" customWidth="1"/>
    <col min="523" max="523" width="16.28515625" style="131" customWidth="1"/>
    <col min="524" max="524" width="14" style="131" bestFit="1" customWidth="1"/>
    <col min="525" max="525" width="17.85546875" style="131" bestFit="1" customWidth="1"/>
    <col min="526" max="526" width="9.140625" style="131"/>
    <col min="527" max="527" width="15.7109375" style="131" bestFit="1" customWidth="1"/>
    <col min="528" max="528" width="11" style="131" customWidth="1"/>
    <col min="529" max="529" width="10.28515625" style="131" customWidth="1"/>
    <col min="530" max="530" width="13.85546875" style="131" customWidth="1"/>
    <col min="531" max="768" width="9.140625" style="131"/>
    <col min="769" max="769" width="12.7109375" style="131" customWidth="1"/>
    <col min="770" max="770" width="43" style="131" bestFit="1" customWidth="1"/>
    <col min="771" max="771" width="12.85546875" style="131" bestFit="1" customWidth="1"/>
    <col min="772" max="772" width="12.42578125" style="131" customWidth="1"/>
    <col min="773" max="773" width="10.28515625" style="131" customWidth="1"/>
    <col min="774" max="774" width="10.140625" style="131" bestFit="1" customWidth="1"/>
    <col min="775" max="775" width="10.42578125" style="131" bestFit="1" customWidth="1"/>
    <col min="776" max="776" width="15" style="131" bestFit="1" customWidth="1"/>
    <col min="777" max="777" width="9.42578125" style="131" bestFit="1" customWidth="1"/>
    <col min="778" max="778" width="13" style="131" bestFit="1" customWidth="1"/>
    <col min="779" max="779" width="16.28515625" style="131" customWidth="1"/>
    <col min="780" max="780" width="14" style="131" bestFit="1" customWidth="1"/>
    <col min="781" max="781" width="17.85546875" style="131" bestFit="1" customWidth="1"/>
    <col min="782" max="782" width="9.140625" style="131"/>
    <col min="783" max="783" width="15.7109375" style="131" bestFit="1" customWidth="1"/>
    <col min="784" max="784" width="11" style="131" customWidth="1"/>
    <col min="785" max="785" width="10.28515625" style="131" customWidth="1"/>
    <col min="786" max="786" width="13.85546875" style="131" customWidth="1"/>
    <col min="787" max="1024" width="9.140625" style="131"/>
    <col min="1025" max="1025" width="12.7109375" style="131" customWidth="1"/>
    <col min="1026" max="1026" width="43" style="131" bestFit="1" customWidth="1"/>
    <col min="1027" max="1027" width="12.85546875" style="131" bestFit="1" customWidth="1"/>
    <col min="1028" max="1028" width="12.42578125" style="131" customWidth="1"/>
    <col min="1029" max="1029" width="10.28515625" style="131" customWidth="1"/>
    <col min="1030" max="1030" width="10.140625" style="131" bestFit="1" customWidth="1"/>
    <col min="1031" max="1031" width="10.42578125" style="131" bestFit="1" customWidth="1"/>
    <col min="1032" max="1032" width="15" style="131" bestFit="1" customWidth="1"/>
    <col min="1033" max="1033" width="9.42578125" style="131" bestFit="1" customWidth="1"/>
    <col min="1034" max="1034" width="13" style="131" bestFit="1" customWidth="1"/>
    <col min="1035" max="1035" width="16.28515625" style="131" customWidth="1"/>
    <col min="1036" max="1036" width="14" style="131" bestFit="1" customWidth="1"/>
    <col min="1037" max="1037" width="17.85546875" style="131" bestFit="1" customWidth="1"/>
    <col min="1038" max="1038" width="9.140625" style="131"/>
    <col min="1039" max="1039" width="15.7109375" style="131" bestFit="1" customWidth="1"/>
    <col min="1040" max="1040" width="11" style="131" customWidth="1"/>
    <col min="1041" max="1041" width="10.28515625" style="131" customWidth="1"/>
    <col min="1042" max="1042" width="13.85546875" style="131" customWidth="1"/>
    <col min="1043" max="1280" width="9.140625" style="131"/>
    <col min="1281" max="1281" width="12.7109375" style="131" customWidth="1"/>
    <col min="1282" max="1282" width="43" style="131" bestFit="1" customWidth="1"/>
    <col min="1283" max="1283" width="12.85546875" style="131" bestFit="1" customWidth="1"/>
    <col min="1284" max="1284" width="12.42578125" style="131" customWidth="1"/>
    <col min="1285" max="1285" width="10.28515625" style="131" customWidth="1"/>
    <col min="1286" max="1286" width="10.140625" style="131" bestFit="1" customWidth="1"/>
    <col min="1287" max="1287" width="10.42578125" style="131" bestFit="1" customWidth="1"/>
    <col min="1288" max="1288" width="15" style="131" bestFit="1" customWidth="1"/>
    <col min="1289" max="1289" width="9.42578125" style="131" bestFit="1" customWidth="1"/>
    <col min="1290" max="1290" width="13" style="131" bestFit="1" customWidth="1"/>
    <col min="1291" max="1291" width="16.28515625" style="131" customWidth="1"/>
    <col min="1292" max="1292" width="14" style="131" bestFit="1" customWidth="1"/>
    <col min="1293" max="1293" width="17.85546875" style="131" bestFit="1" customWidth="1"/>
    <col min="1294" max="1294" width="9.140625" style="131"/>
    <col min="1295" max="1295" width="15.7109375" style="131" bestFit="1" customWidth="1"/>
    <col min="1296" max="1296" width="11" style="131" customWidth="1"/>
    <col min="1297" max="1297" width="10.28515625" style="131" customWidth="1"/>
    <col min="1298" max="1298" width="13.85546875" style="131" customWidth="1"/>
    <col min="1299" max="1536" width="9.140625" style="131"/>
    <col min="1537" max="1537" width="12.7109375" style="131" customWidth="1"/>
    <col min="1538" max="1538" width="43" style="131" bestFit="1" customWidth="1"/>
    <col min="1539" max="1539" width="12.85546875" style="131" bestFit="1" customWidth="1"/>
    <col min="1540" max="1540" width="12.42578125" style="131" customWidth="1"/>
    <col min="1541" max="1541" width="10.28515625" style="131" customWidth="1"/>
    <col min="1542" max="1542" width="10.140625" style="131" bestFit="1" customWidth="1"/>
    <col min="1543" max="1543" width="10.42578125" style="131" bestFit="1" customWidth="1"/>
    <col min="1544" max="1544" width="15" style="131" bestFit="1" customWidth="1"/>
    <col min="1545" max="1545" width="9.42578125" style="131" bestFit="1" customWidth="1"/>
    <col min="1546" max="1546" width="13" style="131" bestFit="1" customWidth="1"/>
    <col min="1547" max="1547" width="16.28515625" style="131" customWidth="1"/>
    <col min="1548" max="1548" width="14" style="131" bestFit="1" customWidth="1"/>
    <col min="1549" max="1549" width="17.85546875" style="131" bestFit="1" customWidth="1"/>
    <col min="1550" max="1550" width="9.140625" style="131"/>
    <col min="1551" max="1551" width="15.7109375" style="131" bestFit="1" customWidth="1"/>
    <col min="1552" max="1552" width="11" style="131" customWidth="1"/>
    <col min="1553" max="1553" width="10.28515625" style="131" customWidth="1"/>
    <col min="1554" max="1554" width="13.85546875" style="131" customWidth="1"/>
    <col min="1555" max="1792" width="9.140625" style="131"/>
    <col min="1793" max="1793" width="12.7109375" style="131" customWidth="1"/>
    <col min="1794" max="1794" width="43" style="131" bestFit="1" customWidth="1"/>
    <col min="1795" max="1795" width="12.85546875" style="131" bestFit="1" customWidth="1"/>
    <col min="1796" max="1796" width="12.42578125" style="131" customWidth="1"/>
    <col min="1797" max="1797" width="10.28515625" style="131" customWidth="1"/>
    <col min="1798" max="1798" width="10.140625" style="131" bestFit="1" customWidth="1"/>
    <col min="1799" max="1799" width="10.42578125" style="131" bestFit="1" customWidth="1"/>
    <col min="1800" max="1800" width="15" style="131" bestFit="1" customWidth="1"/>
    <col min="1801" max="1801" width="9.42578125" style="131" bestFit="1" customWidth="1"/>
    <col min="1802" max="1802" width="13" style="131" bestFit="1" customWidth="1"/>
    <col min="1803" max="1803" width="16.28515625" style="131" customWidth="1"/>
    <col min="1804" max="1804" width="14" style="131" bestFit="1" customWidth="1"/>
    <col min="1805" max="1805" width="17.85546875" style="131" bestFit="1" customWidth="1"/>
    <col min="1806" max="1806" width="9.140625" style="131"/>
    <col min="1807" max="1807" width="15.7109375" style="131" bestFit="1" customWidth="1"/>
    <col min="1808" max="1808" width="11" style="131" customWidth="1"/>
    <col min="1809" max="1809" width="10.28515625" style="131" customWidth="1"/>
    <col min="1810" max="1810" width="13.85546875" style="131" customWidth="1"/>
    <col min="1811" max="2048" width="9.140625" style="131"/>
    <col min="2049" max="2049" width="12.7109375" style="131" customWidth="1"/>
    <col min="2050" max="2050" width="43" style="131" bestFit="1" customWidth="1"/>
    <col min="2051" max="2051" width="12.85546875" style="131" bestFit="1" customWidth="1"/>
    <col min="2052" max="2052" width="12.42578125" style="131" customWidth="1"/>
    <col min="2053" max="2053" width="10.28515625" style="131" customWidth="1"/>
    <col min="2054" max="2054" width="10.140625" style="131" bestFit="1" customWidth="1"/>
    <col min="2055" max="2055" width="10.42578125" style="131" bestFit="1" customWidth="1"/>
    <col min="2056" max="2056" width="15" style="131" bestFit="1" customWidth="1"/>
    <col min="2057" max="2057" width="9.42578125" style="131" bestFit="1" customWidth="1"/>
    <col min="2058" max="2058" width="13" style="131" bestFit="1" customWidth="1"/>
    <col min="2059" max="2059" width="16.28515625" style="131" customWidth="1"/>
    <col min="2060" max="2060" width="14" style="131" bestFit="1" customWidth="1"/>
    <col min="2061" max="2061" width="17.85546875" style="131" bestFit="1" customWidth="1"/>
    <col min="2062" max="2062" width="9.140625" style="131"/>
    <col min="2063" max="2063" width="15.7109375" style="131" bestFit="1" customWidth="1"/>
    <col min="2064" max="2064" width="11" style="131" customWidth="1"/>
    <col min="2065" max="2065" width="10.28515625" style="131" customWidth="1"/>
    <col min="2066" max="2066" width="13.85546875" style="131" customWidth="1"/>
    <col min="2067" max="2304" width="9.140625" style="131"/>
    <col min="2305" max="2305" width="12.7109375" style="131" customWidth="1"/>
    <col min="2306" max="2306" width="43" style="131" bestFit="1" customWidth="1"/>
    <col min="2307" max="2307" width="12.85546875" style="131" bestFit="1" customWidth="1"/>
    <col min="2308" max="2308" width="12.42578125" style="131" customWidth="1"/>
    <col min="2309" max="2309" width="10.28515625" style="131" customWidth="1"/>
    <col min="2310" max="2310" width="10.140625" style="131" bestFit="1" customWidth="1"/>
    <col min="2311" max="2311" width="10.42578125" style="131" bestFit="1" customWidth="1"/>
    <col min="2312" max="2312" width="15" style="131" bestFit="1" customWidth="1"/>
    <col min="2313" max="2313" width="9.42578125" style="131" bestFit="1" customWidth="1"/>
    <col min="2314" max="2314" width="13" style="131" bestFit="1" customWidth="1"/>
    <col min="2315" max="2315" width="16.28515625" style="131" customWidth="1"/>
    <col min="2316" max="2316" width="14" style="131" bestFit="1" customWidth="1"/>
    <col min="2317" max="2317" width="17.85546875" style="131" bestFit="1" customWidth="1"/>
    <col min="2318" max="2318" width="9.140625" style="131"/>
    <col min="2319" max="2319" width="15.7109375" style="131" bestFit="1" customWidth="1"/>
    <col min="2320" max="2320" width="11" style="131" customWidth="1"/>
    <col min="2321" max="2321" width="10.28515625" style="131" customWidth="1"/>
    <col min="2322" max="2322" width="13.85546875" style="131" customWidth="1"/>
    <col min="2323" max="2560" width="9.140625" style="131"/>
    <col min="2561" max="2561" width="12.7109375" style="131" customWidth="1"/>
    <col min="2562" max="2562" width="43" style="131" bestFit="1" customWidth="1"/>
    <col min="2563" max="2563" width="12.85546875" style="131" bestFit="1" customWidth="1"/>
    <col min="2564" max="2564" width="12.42578125" style="131" customWidth="1"/>
    <col min="2565" max="2565" width="10.28515625" style="131" customWidth="1"/>
    <col min="2566" max="2566" width="10.140625" style="131" bestFit="1" customWidth="1"/>
    <col min="2567" max="2567" width="10.42578125" style="131" bestFit="1" customWidth="1"/>
    <col min="2568" max="2568" width="15" style="131" bestFit="1" customWidth="1"/>
    <col min="2569" max="2569" width="9.42578125" style="131" bestFit="1" customWidth="1"/>
    <col min="2570" max="2570" width="13" style="131" bestFit="1" customWidth="1"/>
    <col min="2571" max="2571" width="16.28515625" style="131" customWidth="1"/>
    <col min="2572" max="2572" width="14" style="131" bestFit="1" customWidth="1"/>
    <col min="2573" max="2573" width="17.85546875" style="131" bestFit="1" customWidth="1"/>
    <col min="2574" max="2574" width="9.140625" style="131"/>
    <col min="2575" max="2575" width="15.7109375" style="131" bestFit="1" customWidth="1"/>
    <col min="2576" max="2576" width="11" style="131" customWidth="1"/>
    <col min="2577" max="2577" width="10.28515625" style="131" customWidth="1"/>
    <col min="2578" max="2578" width="13.85546875" style="131" customWidth="1"/>
    <col min="2579" max="2816" width="9.140625" style="131"/>
    <col min="2817" max="2817" width="12.7109375" style="131" customWidth="1"/>
    <col min="2818" max="2818" width="43" style="131" bestFit="1" customWidth="1"/>
    <col min="2819" max="2819" width="12.85546875" style="131" bestFit="1" customWidth="1"/>
    <col min="2820" max="2820" width="12.42578125" style="131" customWidth="1"/>
    <col min="2821" max="2821" width="10.28515625" style="131" customWidth="1"/>
    <col min="2822" max="2822" width="10.140625" style="131" bestFit="1" customWidth="1"/>
    <col min="2823" max="2823" width="10.42578125" style="131" bestFit="1" customWidth="1"/>
    <col min="2824" max="2824" width="15" style="131" bestFit="1" customWidth="1"/>
    <col min="2825" max="2825" width="9.42578125" style="131" bestFit="1" customWidth="1"/>
    <col min="2826" max="2826" width="13" style="131" bestFit="1" customWidth="1"/>
    <col min="2827" max="2827" width="16.28515625" style="131" customWidth="1"/>
    <col min="2828" max="2828" width="14" style="131" bestFit="1" customWidth="1"/>
    <col min="2829" max="2829" width="17.85546875" style="131" bestFit="1" customWidth="1"/>
    <col min="2830" max="2830" width="9.140625" style="131"/>
    <col min="2831" max="2831" width="15.7109375" style="131" bestFit="1" customWidth="1"/>
    <col min="2832" max="2832" width="11" style="131" customWidth="1"/>
    <col min="2833" max="2833" width="10.28515625" style="131" customWidth="1"/>
    <col min="2834" max="2834" width="13.85546875" style="131" customWidth="1"/>
    <col min="2835" max="3072" width="9.140625" style="131"/>
    <col min="3073" max="3073" width="12.7109375" style="131" customWidth="1"/>
    <col min="3074" max="3074" width="43" style="131" bestFit="1" customWidth="1"/>
    <col min="3075" max="3075" width="12.85546875" style="131" bestFit="1" customWidth="1"/>
    <col min="3076" max="3076" width="12.42578125" style="131" customWidth="1"/>
    <col min="3077" max="3077" width="10.28515625" style="131" customWidth="1"/>
    <col min="3078" max="3078" width="10.140625" style="131" bestFit="1" customWidth="1"/>
    <col min="3079" max="3079" width="10.42578125" style="131" bestFit="1" customWidth="1"/>
    <col min="3080" max="3080" width="15" style="131" bestFit="1" customWidth="1"/>
    <col min="3081" max="3081" width="9.42578125" style="131" bestFit="1" customWidth="1"/>
    <col min="3082" max="3082" width="13" style="131" bestFit="1" customWidth="1"/>
    <col min="3083" max="3083" width="16.28515625" style="131" customWidth="1"/>
    <col min="3084" max="3084" width="14" style="131" bestFit="1" customWidth="1"/>
    <col min="3085" max="3085" width="17.85546875" style="131" bestFit="1" customWidth="1"/>
    <col min="3086" max="3086" width="9.140625" style="131"/>
    <col min="3087" max="3087" width="15.7109375" style="131" bestFit="1" customWidth="1"/>
    <col min="3088" max="3088" width="11" style="131" customWidth="1"/>
    <col min="3089" max="3089" width="10.28515625" style="131" customWidth="1"/>
    <col min="3090" max="3090" width="13.85546875" style="131" customWidth="1"/>
    <col min="3091" max="3328" width="9.140625" style="131"/>
    <col min="3329" max="3329" width="12.7109375" style="131" customWidth="1"/>
    <col min="3330" max="3330" width="43" style="131" bestFit="1" customWidth="1"/>
    <col min="3331" max="3331" width="12.85546875" style="131" bestFit="1" customWidth="1"/>
    <col min="3332" max="3332" width="12.42578125" style="131" customWidth="1"/>
    <col min="3333" max="3333" width="10.28515625" style="131" customWidth="1"/>
    <col min="3334" max="3334" width="10.140625" style="131" bestFit="1" customWidth="1"/>
    <col min="3335" max="3335" width="10.42578125" style="131" bestFit="1" customWidth="1"/>
    <col min="3336" max="3336" width="15" style="131" bestFit="1" customWidth="1"/>
    <col min="3337" max="3337" width="9.42578125" style="131" bestFit="1" customWidth="1"/>
    <col min="3338" max="3338" width="13" style="131" bestFit="1" customWidth="1"/>
    <col min="3339" max="3339" width="16.28515625" style="131" customWidth="1"/>
    <col min="3340" max="3340" width="14" style="131" bestFit="1" customWidth="1"/>
    <col min="3341" max="3341" width="17.85546875" style="131" bestFit="1" customWidth="1"/>
    <col min="3342" max="3342" width="9.140625" style="131"/>
    <col min="3343" max="3343" width="15.7109375" style="131" bestFit="1" customWidth="1"/>
    <col min="3344" max="3344" width="11" style="131" customWidth="1"/>
    <col min="3345" max="3345" width="10.28515625" style="131" customWidth="1"/>
    <col min="3346" max="3346" width="13.85546875" style="131" customWidth="1"/>
    <col min="3347" max="3584" width="9.140625" style="131"/>
    <col min="3585" max="3585" width="12.7109375" style="131" customWidth="1"/>
    <col min="3586" max="3586" width="43" style="131" bestFit="1" customWidth="1"/>
    <col min="3587" max="3587" width="12.85546875" style="131" bestFit="1" customWidth="1"/>
    <col min="3588" max="3588" width="12.42578125" style="131" customWidth="1"/>
    <col min="3589" max="3589" width="10.28515625" style="131" customWidth="1"/>
    <col min="3590" max="3590" width="10.140625" style="131" bestFit="1" customWidth="1"/>
    <col min="3591" max="3591" width="10.42578125" style="131" bestFit="1" customWidth="1"/>
    <col min="3592" max="3592" width="15" style="131" bestFit="1" customWidth="1"/>
    <col min="3593" max="3593" width="9.42578125" style="131" bestFit="1" customWidth="1"/>
    <col min="3594" max="3594" width="13" style="131" bestFit="1" customWidth="1"/>
    <col min="3595" max="3595" width="16.28515625" style="131" customWidth="1"/>
    <col min="3596" max="3596" width="14" style="131" bestFit="1" customWidth="1"/>
    <col min="3597" max="3597" width="17.85546875" style="131" bestFit="1" customWidth="1"/>
    <col min="3598" max="3598" width="9.140625" style="131"/>
    <col min="3599" max="3599" width="15.7109375" style="131" bestFit="1" customWidth="1"/>
    <col min="3600" max="3600" width="11" style="131" customWidth="1"/>
    <col min="3601" max="3601" width="10.28515625" style="131" customWidth="1"/>
    <col min="3602" max="3602" width="13.85546875" style="131" customWidth="1"/>
    <col min="3603" max="3840" width="9.140625" style="131"/>
    <col min="3841" max="3841" width="12.7109375" style="131" customWidth="1"/>
    <col min="3842" max="3842" width="43" style="131" bestFit="1" customWidth="1"/>
    <col min="3843" max="3843" width="12.85546875" style="131" bestFit="1" customWidth="1"/>
    <col min="3844" max="3844" width="12.42578125" style="131" customWidth="1"/>
    <col min="3845" max="3845" width="10.28515625" style="131" customWidth="1"/>
    <col min="3846" max="3846" width="10.140625" style="131" bestFit="1" customWidth="1"/>
    <col min="3847" max="3847" width="10.42578125" style="131" bestFit="1" customWidth="1"/>
    <col min="3848" max="3848" width="15" style="131" bestFit="1" customWidth="1"/>
    <col min="3849" max="3849" width="9.42578125" style="131" bestFit="1" customWidth="1"/>
    <col min="3850" max="3850" width="13" style="131" bestFit="1" customWidth="1"/>
    <col min="3851" max="3851" width="16.28515625" style="131" customWidth="1"/>
    <col min="3852" max="3852" width="14" style="131" bestFit="1" customWidth="1"/>
    <col min="3853" max="3853" width="17.85546875" style="131" bestFit="1" customWidth="1"/>
    <col min="3854" max="3854" width="9.140625" style="131"/>
    <col min="3855" max="3855" width="15.7109375" style="131" bestFit="1" customWidth="1"/>
    <col min="3856" max="3856" width="11" style="131" customWidth="1"/>
    <col min="3857" max="3857" width="10.28515625" style="131" customWidth="1"/>
    <col min="3858" max="3858" width="13.85546875" style="131" customWidth="1"/>
    <col min="3859" max="4096" width="9.140625" style="131"/>
    <col min="4097" max="4097" width="12.7109375" style="131" customWidth="1"/>
    <col min="4098" max="4098" width="43" style="131" bestFit="1" customWidth="1"/>
    <col min="4099" max="4099" width="12.85546875" style="131" bestFit="1" customWidth="1"/>
    <col min="4100" max="4100" width="12.42578125" style="131" customWidth="1"/>
    <col min="4101" max="4101" width="10.28515625" style="131" customWidth="1"/>
    <col min="4102" max="4102" width="10.140625" style="131" bestFit="1" customWidth="1"/>
    <col min="4103" max="4103" width="10.42578125" style="131" bestFit="1" customWidth="1"/>
    <col min="4104" max="4104" width="15" style="131" bestFit="1" customWidth="1"/>
    <col min="4105" max="4105" width="9.42578125" style="131" bestFit="1" customWidth="1"/>
    <col min="4106" max="4106" width="13" style="131" bestFit="1" customWidth="1"/>
    <col min="4107" max="4107" width="16.28515625" style="131" customWidth="1"/>
    <col min="4108" max="4108" width="14" style="131" bestFit="1" customWidth="1"/>
    <col min="4109" max="4109" width="17.85546875" style="131" bestFit="1" customWidth="1"/>
    <col min="4110" max="4110" width="9.140625" style="131"/>
    <col min="4111" max="4111" width="15.7109375" style="131" bestFit="1" customWidth="1"/>
    <col min="4112" max="4112" width="11" style="131" customWidth="1"/>
    <col min="4113" max="4113" width="10.28515625" style="131" customWidth="1"/>
    <col min="4114" max="4114" width="13.85546875" style="131" customWidth="1"/>
    <col min="4115" max="4352" width="9.140625" style="131"/>
    <col min="4353" max="4353" width="12.7109375" style="131" customWidth="1"/>
    <col min="4354" max="4354" width="43" style="131" bestFit="1" customWidth="1"/>
    <col min="4355" max="4355" width="12.85546875" style="131" bestFit="1" customWidth="1"/>
    <col min="4356" max="4356" width="12.42578125" style="131" customWidth="1"/>
    <col min="4357" max="4357" width="10.28515625" style="131" customWidth="1"/>
    <col min="4358" max="4358" width="10.140625" style="131" bestFit="1" customWidth="1"/>
    <col min="4359" max="4359" width="10.42578125" style="131" bestFit="1" customWidth="1"/>
    <col min="4360" max="4360" width="15" style="131" bestFit="1" customWidth="1"/>
    <col min="4361" max="4361" width="9.42578125" style="131" bestFit="1" customWidth="1"/>
    <col min="4362" max="4362" width="13" style="131" bestFit="1" customWidth="1"/>
    <col min="4363" max="4363" width="16.28515625" style="131" customWidth="1"/>
    <col min="4364" max="4364" width="14" style="131" bestFit="1" customWidth="1"/>
    <col min="4365" max="4365" width="17.85546875" style="131" bestFit="1" customWidth="1"/>
    <col min="4366" max="4366" width="9.140625" style="131"/>
    <col min="4367" max="4367" width="15.7109375" style="131" bestFit="1" customWidth="1"/>
    <col min="4368" max="4368" width="11" style="131" customWidth="1"/>
    <col min="4369" max="4369" width="10.28515625" style="131" customWidth="1"/>
    <col min="4370" max="4370" width="13.85546875" style="131" customWidth="1"/>
    <col min="4371" max="4608" width="9.140625" style="131"/>
    <col min="4609" max="4609" width="12.7109375" style="131" customWidth="1"/>
    <col min="4610" max="4610" width="43" style="131" bestFit="1" customWidth="1"/>
    <col min="4611" max="4611" width="12.85546875" style="131" bestFit="1" customWidth="1"/>
    <col min="4612" max="4612" width="12.42578125" style="131" customWidth="1"/>
    <col min="4613" max="4613" width="10.28515625" style="131" customWidth="1"/>
    <col min="4614" max="4614" width="10.140625" style="131" bestFit="1" customWidth="1"/>
    <col min="4615" max="4615" width="10.42578125" style="131" bestFit="1" customWidth="1"/>
    <col min="4616" max="4616" width="15" style="131" bestFit="1" customWidth="1"/>
    <col min="4617" max="4617" width="9.42578125" style="131" bestFit="1" customWidth="1"/>
    <col min="4618" max="4618" width="13" style="131" bestFit="1" customWidth="1"/>
    <col min="4619" max="4619" width="16.28515625" style="131" customWidth="1"/>
    <col min="4620" max="4620" width="14" style="131" bestFit="1" customWidth="1"/>
    <col min="4621" max="4621" width="17.85546875" style="131" bestFit="1" customWidth="1"/>
    <col min="4622" max="4622" width="9.140625" style="131"/>
    <col min="4623" max="4623" width="15.7109375" style="131" bestFit="1" customWidth="1"/>
    <col min="4624" max="4624" width="11" style="131" customWidth="1"/>
    <col min="4625" max="4625" width="10.28515625" style="131" customWidth="1"/>
    <col min="4626" max="4626" width="13.85546875" style="131" customWidth="1"/>
    <col min="4627" max="4864" width="9.140625" style="131"/>
    <col min="4865" max="4865" width="12.7109375" style="131" customWidth="1"/>
    <col min="4866" max="4866" width="43" style="131" bestFit="1" customWidth="1"/>
    <col min="4867" max="4867" width="12.85546875" style="131" bestFit="1" customWidth="1"/>
    <col min="4868" max="4868" width="12.42578125" style="131" customWidth="1"/>
    <col min="4869" max="4869" width="10.28515625" style="131" customWidth="1"/>
    <col min="4870" max="4870" width="10.140625" style="131" bestFit="1" customWidth="1"/>
    <col min="4871" max="4871" width="10.42578125" style="131" bestFit="1" customWidth="1"/>
    <col min="4872" max="4872" width="15" style="131" bestFit="1" customWidth="1"/>
    <col min="4873" max="4873" width="9.42578125" style="131" bestFit="1" customWidth="1"/>
    <col min="4874" max="4874" width="13" style="131" bestFit="1" customWidth="1"/>
    <col min="4875" max="4875" width="16.28515625" style="131" customWidth="1"/>
    <col min="4876" max="4876" width="14" style="131" bestFit="1" customWidth="1"/>
    <col min="4877" max="4877" width="17.85546875" style="131" bestFit="1" customWidth="1"/>
    <col min="4878" max="4878" width="9.140625" style="131"/>
    <col min="4879" max="4879" width="15.7109375" style="131" bestFit="1" customWidth="1"/>
    <col min="4880" max="4880" width="11" style="131" customWidth="1"/>
    <col min="4881" max="4881" width="10.28515625" style="131" customWidth="1"/>
    <col min="4882" max="4882" width="13.85546875" style="131" customWidth="1"/>
    <col min="4883" max="5120" width="9.140625" style="131"/>
    <col min="5121" max="5121" width="12.7109375" style="131" customWidth="1"/>
    <col min="5122" max="5122" width="43" style="131" bestFit="1" customWidth="1"/>
    <col min="5123" max="5123" width="12.85546875" style="131" bestFit="1" customWidth="1"/>
    <col min="5124" max="5124" width="12.42578125" style="131" customWidth="1"/>
    <col min="5125" max="5125" width="10.28515625" style="131" customWidth="1"/>
    <col min="5126" max="5126" width="10.140625" style="131" bestFit="1" customWidth="1"/>
    <col min="5127" max="5127" width="10.42578125" style="131" bestFit="1" customWidth="1"/>
    <col min="5128" max="5128" width="15" style="131" bestFit="1" customWidth="1"/>
    <col min="5129" max="5129" width="9.42578125" style="131" bestFit="1" customWidth="1"/>
    <col min="5130" max="5130" width="13" style="131" bestFit="1" customWidth="1"/>
    <col min="5131" max="5131" width="16.28515625" style="131" customWidth="1"/>
    <col min="5132" max="5132" width="14" style="131" bestFit="1" customWidth="1"/>
    <col min="5133" max="5133" width="17.85546875" style="131" bestFit="1" customWidth="1"/>
    <col min="5134" max="5134" width="9.140625" style="131"/>
    <col min="5135" max="5135" width="15.7109375" style="131" bestFit="1" customWidth="1"/>
    <col min="5136" max="5136" width="11" style="131" customWidth="1"/>
    <col min="5137" max="5137" width="10.28515625" style="131" customWidth="1"/>
    <col min="5138" max="5138" width="13.85546875" style="131" customWidth="1"/>
    <col min="5139" max="5376" width="9.140625" style="131"/>
    <col min="5377" max="5377" width="12.7109375" style="131" customWidth="1"/>
    <col min="5378" max="5378" width="43" style="131" bestFit="1" customWidth="1"/>
    <col min="5379" max="5379" width="12.85546875" style="131" bestFit="1" customWidth="1"/>
    <col min="5380" max="5380" width="12.42578125" style="131" customWidth="1"/>
    <col min="5381" max="5381" width="10.28515625" style="131" customWidth="1"/>
    <col min="5382" max="5382" width="10.140625" style="131" bestFit="1" customWidth="1"/>
    <col min="5383" max="5383" width="10.42578125" style="131" bestFit="1" customWidth="1"/>
    <col min="5384" max="5384" width="15" style="131" bestFit="1" customWidth="1"/>
    <col min="5385" max="5385" width="9.42578125" style="131" bestFit="1" customWidth="1"/>
    <col min="5386" max="5386" width="13" style="131" bestFit="1" customWidth="1"/>
    <col min="5387" max="5387" width="16.28515625" style="131" customWidth="1"/>
    <col min="5388" max="5388" width="14" style="131" bestFit="1" customWidth="1"/>
    <col min="5389" max="5389" width="17.85546875" style="131" bestFit="1" customWidth="1"/>
    <col min="5390" max="5390" width="9.140625" style="131"/>
    <col min="5391" max="5391" width="15.7109375" style="131" bestFit="1" customWidth="1"/>
    <col min="5392" max="5392" width="11" style="131" customWidth="1"/>
    <col min="5393" max="5393" width="10.28515625" style="131" customWidth="1"/>
    <col min="5394" max="5394" width="13.85546875" style="131" customWidth="1"/>
    <col min="5395" max="5632" width="9.140625" style="131"/>
    <col min="5633" max="5633" width="12.7109375" style="131" customWidth="1"/>
    <col min="5634" max="5634" width="43" style="131" bestFit="1" customWidth="1"/>
    <col min="5635" max="5635" width="12.85546875" style="131" bestFit="1" customWidth="1"/>
    <col min="5636" max="5636" width="12.42578125" style="131" customWidth="1"/>
    <col min="5637" max="5637" width="10.28515625" style="131" customWidth="1"/>
    <col min="5638" max="5638" width="10.140625" style="131" bestFit="1" customWidth="1"/>
    <col min="5639" max="5639" width="10.42578125" style="131" bestFit="1" customWidth="1"/>
    <col min="5640" max="5640" width="15" style="131" bestFit="1" customWidth="1"/>
    <col min="5641" max="5641" width="9.42578125" style="131" bestFit="1" customWidth="1"/>
    <col min="5642" max="5642" width="13" style="131" bestFit="1" customWidth="1"/>
    <col min="5643" max="5643" width="16.28515625" style="131" customWidth="1"/>
    <col min="5644" max="5644" width="14" style="131" bestFit="1" customWidth="1"/>
    <col min="5645" max="5645" width="17.85546875" style="131" bestFit="1" customWidth="1"/>
    <col min="5646" max="5646" width="9.140625" style="131"/>
    <col min="5647" max="5647" width="15.7109375" style="131" bestFit="1" customWidth="1"/>
    <col min="5648" max="5648" width="11" style="131" customWidth="1"/>
    <col min="5649" max="5649" width="10.28515625" style="131" customWidth="1"/>
    <col min="5650" max="5650" width="13.85546875" style="131" customWidth="1"/>
    <col min="5651" max="5888" width="9.140625" style="131"/>
    <col min="5889" max="5889" width="12.7109375" style="131" customWidth="1"/>
    <col min="5890" max="5890" width="43" style="131" bestFit="1" customWidth="1"/>
    <col min="5891" max="5891" width="12.85546875" style="131" bestFit="1" customWidth="1"/>
    <col min="5892" max="5892" width="12.42578125" style="131" customWidth="1"/>
    <col min="5893" max="5893" width="10.28515625" style="131" customWidth="1"/>
    <col min="5894" max="5894" width="10.140625" style="131" bestFit="1" customWidth="1"/>
    <col min="5895" max="5895" width="10.42578125" style="131" bestFit="1" customWidth="1"/>
    <col min="5896" max="5896" width="15" style="131" bestFit="1" customWidth="1"/>
    <col min="5897" max="5897" width="9.42578125" style="131" bestFit="1" customWidth="1"/>
    <col min="5898" max="5898" width="13" style="131" bestFit="1" customWidth="1"/>
    <col min="5899" max="5899" width="16.28515625" style="131" customWidth="1"/>
    <col min="5900" max="5900" width="14" style="131" bestFit="1" customWidth="1"/>
    <col min="5901" max="5901" width="17.85546875" style="131" bestFit="1" customWidth="1"/>
    <col min="5902" max="5902" width="9.140625" style="131"/>
    <col min="5903" max="5903" width="15.7109375" style="131" bestFit="1" customWidth="1"/>
    <col min="5904" max="5904" width="11" style="131" customWidth="1"/>
    <col min="5905" max="5905" width="10.28515625" style="131" customWidth="1"/>
    <col min="5906" max="5906" width="13.85546875" style="131" customWidth="1"/>
    <col min="5907" max="6144" width="9.140625" style="131"/>
    <col min="6145" max="6145" width="12.7109375" style="131" customWidth="1"/>
    <col min="6146" max="6146" width="43" style="131" bestFit="1" customWidth="1"/>
    <col min="6147" max="6147" width="12.85546875" style="131" bestFit="1" customWidth="1"/>
    <col min="6148" max="6148" width="12.42578125" style="131" customWidth="1"/>
    <col min="6149" max="6149" width="10.28515625" style="131" customWidth="1"/>
    <col min="6150" max="6150" width="10.140625" style="131" bestFit="1" customWidth="1"/>
    <col min="6151" max="6151" width="10.42578125" style="131" bestFit="1" customWidth="1"/>
    <col min="6152" max="6152" width="15" style="131" bestFit="1" customWidth="1"/>
    <col min="6153" max="6153" width="9.42578125" style="131" bestFit="1" customWidth="1"/>
    <col min="6154" max="6154" width="13" style="131" bestFit="1" customWidth="1"/>
    <col min="6155" max="6155" width="16.28515625" style="131" customWidth="1"/>
    <col min="6156" max="6156" width="14" style="131" bestFit="1" customWidth="1"/>
    <col min="6157" max="6157" width="17.85546875" style="131" bestFit="1" customWidth="1"/>
    <col min="6158" max="6158" width="9.140625" style="131"/>
    <col min="6159" max="6159" width="15.7109375" style="131" bestFit="1" customWidth="1"/>
    <col min="6160" max="6160" width="11" style="131" customWidth="1"/>
    <col min="6161" max="6161" width="10.28515625" style="131" customWidth="1"/>
    <col min="6162" max="6162" width="13.85546875" style="131" customWidth="1"/>
    <col min="6163" max="6400" width="9.140625" style="131"/>
    <col min="6401" max="6401" width="12.7109375" style="131" customWidth="1"/>
    <col min="6402" max="6402" width="43" style="131" bestFit="1" customWidth="1"/>
    <col min="6403" max="6403" width="12.85546875" style="131" bestFit="1" customWidth="1"/>
    <col min="6404" max="6404" width="12.42578125" style="131" customWidth="1"/>
    <col min="6405" max="6405" width="10.28515625" style="131" customWidth="1"/>
    <col min="6406" max="6406" width="10.140625" style="131" bestFit="1" customWidth="1"/>
    <col min="6407" max="6407" width="10.42578125" style="131" bestFit="1" customWidth="1"/>
    <col min="6408" max="6408" width="15" style="131" bestFit="1" customWidth="1"/>
    <col min="6409" max="6409" width="9.42578125" style="131" bestFit="1" customWidth="1"/>
    <col min="6410" max="6410" width="13" style="131" bestFit="1" customWidth="1"/>
    <col min="6411" max="6411" width="16.28515625" style="131" customWidth="1"/>
    <col min="6412" max="6412" width="14" style="131" bestFit="1" customWidth="1"/>
    <col min="6413" max="6413" width="17.85546875" style="131" bestFit="1" customWidth="1"/>
    <col min="6414" max="6414" width="9.140625" style="131"/>
    <col min="6415" max="6415" width="15.7109375" style="131" bestFit="1" customWidth="1"/>
    <col min="6416" max="6416" width="11" style="131" customWidth="1"/>
    <col min="6417" max="6417" width="10.28515625" style="131" customWidth="1"/>
    <col min="6418" max="6418" width="13.85546875" style="131" customWidth="1"/>
    <col min="6419" max="6656" width="9.140625" style="131"/>
    <col min="6657" max="6657" width="12.7109375" style="131" customWidth="1"/>
    <col min="6658" max="6658" width="43" style="131" bestFit="1" customWidth="1"/>
    <col min="6659" max="6659" width="12.85546875" style="131" bestFit="1" customWidth="1"/>
    <col min="6660" max="6660" width="12.42578125" style="131" customWidth="1"/>
    <col min="6661" max="6661" width="10.28515625" style="131" customWidth="1"/>
    <col min="6662" max="6662" width="10.140625" style="131" bestFit="1" customWidth="1"/>
    <col min="6663" max="6663" width="10.42578125" style="131" bestFit="1" customWidth="1"/>
    <col min="6664" max="6664" width="15" style="131" bestFit="1" customWidth="1"/>
    <col min="6665" max="6665" width="9.42578125" style="131" bestFit="1" customWidth="1"/>
    <col min="6666" max="6666" width="13" style="131" bestFit="1" customWidth="1"/>
    <col min="6667" max="6667" width="16.28515625" style="131" customWidth="1"/>
    <col min="6668" max="6668" width="14" style="131" bestFit="1" customWidth="1"/>
    <col min="6669" max="6669" width="17.85546875" style="131" bestFit="1" customWidth="1"/>
    <col min="6670" max="6670" width="9.140625" style="131"/>
    <col min="6671" max="6671" width="15.7109375" style="131" bestFit="1" customWidth="1"/>
    <col min="6672" max="6672" width="11" style="131" customWidth="1"/>
    <col min="6673" max="6673" width="10.28515625" style="131" customWidth="1"/>
    <col min="6674" max="6674" width="13.85546875" style="131" customWidth="1"/>
    <col min="6675" max="6912" width="9.140625" style="131"/>
    <col min="6913" max="6913" width="12.7109375" style="131" customWidth="1"/>
    <col min="6914" max="6914" width="43" style="131" bestFit="1" customWidth="1"/>
    <col min="6915" max="6915" width="12.85546875" style="131" bestFit="1" customWidth="1"/>
    <col min="6916" max="6916" width="12.42578125" style="131" customWidth="1"/>
    <col min="6917" max="6917" width="10.28515625" style="131" customWidth="1"/>
    <col min="6918" max="6918" width="10.140625" style="131" bestFit="1" customWidth="1"/>
    <col min="6919" max="6919" width="10.42578125" style="131" bestFit="1" customWidth="1"/>
    <col min="6920" max="6920" width="15" style="131" bestFit="1" customWidth="1"/>
    <col min="6921" max="6921" width="9.42578125" style="131" bestFit="1" customWidth="1"/>
    <col min="6922" max="6922" width="13" style="131" bestFit="1" customWidth="1"/>
    <col min="6923" max="6923" width="16.28515625" style="131" customWidth="1"/>
    <col min="6924" max="6924" width="14" style="131" bestFit="1" customWidth="1"/>
    <col min="6925" max="6925" width="17.85546875" style="131" bestFit="1" customWidth="1"/>
    <col min="6926" max="6926" width="9.140625" style="131"/>
    <col min="6927" max="6927" width="15.7109375" style="131" bestFit="1" customWidth="1"/>
    <col min="6928" max="6928" width="11" style="131" customWidth="1"/>
    <col min="6929" max="6929" width="10.28515625" style="131" customWidth="1"/>
    <col min="6930" max="6930" width="13.85546875" style="131" customWidth="1"/>
    <col min="6931" max="7168" width="9.140625" style="131"/>
    <col min="7169" max="7169" width="12.7109375" style="131" customWidth="1"/>
    <col min="7170" max="7170" width="43" style="131" bestFit="1" customWidth="1"/>
    <col min="7171" max="7171" width="12.85546875" style="131" bestFit="1" customWidth="1"/>
    <col min="7172" max="7172" width="12.42578125" style="131" customWidth="1"/>
    <col min="7173" max="7173" width="10.28515625" style="131" customWidth="1"/>
    <col min="7174" max="7174" width="10.140625" style="131" bestFit="1" customWidth="1"/>
    <col min="7175" max="7175" width="10.42578125" style="131" bestFit="1" customWidth="1"/>
    <col min="7176" max="7176" width="15" style="131" bestFit="1" customWidth="1"/>
    <col min="7177" max="7177" width="9.42578125" style="131" bestFit="1" customWidth="1"/>
    <col min="7178" max="7178" width="13" style="131" bestFit="1" customWidth="1"/>
    <col min="7179" max="7179" width="16.28515625" style="131" customWidth="1"/>
    <col min="7180" max="7180" width="14" style="131" bestFit="1" customWidth="1"/>
    <col min="7181" max="7181" width="17.85546875" style="131" bestFit="1" customWidth="1"/>
    <col min="7182" max="7182" width="9.140625" style="131"/>
    <col min="7183" max="7183" width="15.7109375" style="131" bestFit="1" customWidth="1"/>
    <col min="7184" max="7184" width="11" style="131" customWidth="1"/>
    <col min="7185" max="7185" width="10.28515625" style="131" customWidth="1"/>
    <col min="7186" max="7186" width="13.85546875" style="131" customWidth="1"/>
    <col min="7187" max="7424" width="9.140625" style="131"/>
    <col min="7425" max="7425" width="12.7109375" style="131" customWidth="1"/>
    <col min="7426" max="7426" width="43" style="131" bestFit="1" customWidth="1"/>
    <col min="7427" max="7427" width="12.85546875" style="131" bestFit="1" customWidth="1"/>
    <col min="7428" max="7428" width="12.42578125" style="131" customWidth="1"/>
    <col min="7429" max="7429" width="10.28515625" style="131" customWidth="1"/>
    <col min="7430" max="7430" width="10.140625" style="131" bestFit="1" customWidth="1"/>
    <col min="7431" max="7431" width="10.42578125" style="131" bestFit="1" customWidth="1"/>
    <col min="7432" max="7432" width="15" style="131" bestFit="1" customWidth="1"/>
    <col min="7433" max="7433" width="9.42578125" style="131" bestFit="1" customWidth="1"/>
    <col min="7434" max="7434" width="13" style="131" bestFit="1" customWidth="1"/>
    <col min="7435" max="7435" width="16.28515625" style="131" customWidth="1"/>
    <col min="7436" max="7436" width="14" style="131" bestFit="1" customWidth="1"/>
    <col min="7437" max="7437" width="17.85546875" style="131" bestFit="1" customWidth="1"/>
    <col min="7438" max="7438" width="9.140625" style="131"/>
    <col min="7439" max="7439" width="15.7109375" style="131" bestFit="1" customWidth="1"/>
    <col min="7440" max="7440" width="11" style="131" customWidth="1"/>
    <col min="7441" max="7441" width="10.28515625" style="131" customWidth="1"/>
    <col min="7442" max="7442" width="13.85546875" style="131" customWidth="1"/>
    <col min="7443" max="7680" width="9.140625" style="131"/>
    <col min="7681" max="7681" width="12.7109375" style="131" customWidth="1"/>
    <col min="7682" max="7682" width="43" style="131" bestFit="1" customWidth="1"/>
    <col min="7683" max="7683" width="12.85546875" style="131" bestFit="1" customWidth="1"/>
    <col min="7684" max="7684" width="12.42578125" style="131" customWidth="1"/>
    <col min="7685" max="7685" width="10.28515625" style="131" customWidth="1"/>
    <col min="7686" max="7686" width="10.140625" style="131" bestFit="1" customWidth="1"/>
    <col min="7687" max="7687" width="10.42578125" style="131" bestFit="1" customWidth="1"/>
    <col min="7688" max="7688" width="15" style="131" bestFit="1" customWidth="1"/>
    <col min="7689" max="7689" width="9.42578125" style="131" bestFit="1" customWidth="1"/>
    <col min="7690" max="7690" width="13" style="131" bestFit="1" customWidth="1"/>
    <col min="7691" max="7691" width="16.28515625" style="131" customWidth="1"/>
    <col min="7692" max="7692" width="14" style="131" bestFit="1" customWidth="1"/>
    <col min="7693" max="7693" width="17.85546875" style="131" bestFit="1" customWidth="1"/>
    <col min="7694" max="7694" width="9.140625" style="131"/>
    <col min="7695" max="7695" width="15.7109375" style="131" bestFit="1" customWidth="1"/>
    <col min="7696" max="7696" width="11" style="131" customWidth="1"/>
    <col min="7697" max="7697" width="10.28515625" style="131" customWidth="1"/>
    <col min="7698" max="7698" width="13.85546875" style="131" customWidth="1"/>
    <col min="7699" max="7936" width="9.140625" style="131"/>
    <col min="7937" max="7937" width="12.7109375" style="131" customWidth="1"/>
    <col min="7938" max="7938" width="43" style="131" bestFit="1" customWidth="1"/>
    <col min="7939" max="7939" width="12.85546875" style="131" bestFit="1" customWidth="1"/>
    <col min="7940" max="7940" width="12.42578125" style="131" customWidth="1"/>
    <col min="7941" max="7941" width="10.28515625" style="131" customWidth="1"/>
    <col min="7942" max="7942" width="10.140625" style="131" bestFit="1" customWidth="1"/>
    <col min="7943" max="7943" width="10.42578125" style="131" bestFit="1" customWidth="1"/>
    <col min="7944" max="7944" width="15" style="131" bestFit="1" customWidth="1"/>
    <col min="7945" max="7945" width="9.42578125" style="131" bestFit="1" customWidth="1"/>
    <col min="7946" max="7946" width="13" style="131" bestFit="1" customWidth="1"/>
    <col min="7947" max="7947" width="16.28515625" style="131" customWidth="1"/>
    <col min="7948" max="7948" width="14" style="131" bestFit="1" customWidth="1"/>
    <col min="7949" max="7949" width="17.85546875" style="131" bestFit="1" customWidth="1"/>
    <col min="7950" max="7950" width="9.140625" style="131"/>
    <col min="7951" max="7951" width="15.7109375" style="131" bestFit="1" customWidth="1"/>
    <col min="7952" max="7952" width="11" style="131" customWidth="1"/>
    <col min="7953" max="7953" width="10.28515625" style="131" customWidth="1"/>
    <col min="7954" max="7954" width="13.85546875" style="131" customWidth="1"/>
    <col min="7955" max="8192" width="9.140625" style="131"/>
    <col min="8193" max="8193" width="12.7109375" style="131" customWidth="1"/>
    <col min="8194" max="8194" width="43" style="131" bestFit="1" customWidth="1"/>
    <col min="8195" max="8195" width="12.85546875" style="131" bestFit="1" customWidth="1"/>
    <col min="8196" max="8196" width="12.42578125" style="131" customWidth="1"/>
    <col min="8197" max="8197" width="10.28515625" style="131" customWidth="1"/>
    <col min="8198" max="8198" width="10.140625" style="131" bestFit="1" customWidth="1"/>
    <col min="8199" max="8199" width="10.42578125" style="131" bestFit="1" customWidth="1"/>
    <col min="8200" max="8200" width="15" style="131" bestFit="1" customWidth="1"/>
    <col min="8201" max="8201" width="9.42578125" style="131" bestFit="1" customWidth="1"/>
    <col min="8202" max="8202" width="13" style="131" bestFit="1" customWidth="1"/>
    <col min="8203" max="8203" width="16.28515625" style="131" customWidth="1"/>
    <col min="8204" max="8204" width="14" style="131" bestFit="1" customWidth="1"/>
    <col min="8205" max="8205" width="17.85546875" style="131" bestFit="1" customWidth="1"/>
    <col min="8206" max="8206" width="9.140625" style="131"/>
    <col min="8207" max="8207" width="15.7109375" style="131" bestFit="1" customWidth="1"/>
    <col min="8208" max="8208" width="11" style="131" customWidth="1"/>
    <col min="8209" max="8209" width="10.28515625" style="131" customWidth="1"/>
    <col min="8210" max="8210" width="13.85546875" style="131" customWidth="1"/>
    <col min="8211" max="8448" width="9.140625" style="131"/>
    <col min="8449" max="8449" width="12.7109375" style="131" customWidth="1"/>
    <col min="8450" max="8450" width="43" style="131" bestFit="1" customWidth="1"/>
    <col min="8451" max="8451" width="12.85546875" style="131" bestFit="1" customWidth="1"/>
    <col min="8452" max="8452" width="12.42578125" style="131" customWidth="1"/>
    <col min="8453" max="8453" width="10.28515625" style="131" customWidth="1"/>
    <col min="8454" max="8454" width="10.140625" style="131" bestFit="1" customWidth="1"/>
    <col min="8455" max="8455" width="10.42578125" style="131" bestFit="1" customWidth="1"/>
    <col min="8456" max="8456" width="15" style="131" bestFit="1" customWidth="1"/>
    <col min="8457" max="8457" width="9.42578125" style="131" bestFit="1" customWidth="1"/>
    <col min="8458" max="8458" width="13" style="131" bestFit="1" customWidth="1"/>
    <col min="8459" max="8459" width="16.28515625" style="131" customWidth="1"/>
    <col min="8460" max="8460" width="14" style="131" bestFit="1" customWidth="1"/>
    <col min="8461" max="8461" width="17.85546875" style="131" bestFit="1" customWidth="1"/>
    <col min="8462" max="8462" width="9.140625" style="131"/>
    <col min="8463" max="8463" width="15.7109375" style="131" bestFit="1" customWidth="1"/>
    <col min="8464" max="8464" width="11" style="131" customWidth="1"/>
    <col min="8465" max="8465" width="10.28515625" style="131" customWidth="1"/>
    <col min="8466" max="8466" width="13.85546875" style="131" customWidth="1"/>
    <col min="8467" max="8704" width="9.140625" style="131"/>
    <col min="8705" max="8705" width="12.7109375" style="131" customWidth="1"/>
    <col min="8706" max="8706" width="43" style="131" bestFit="1" customWidth="1"/>
    <col min="8707" max="8707" width="12.85546875" style="131" bestFit="1" customWidth="1"/>
    <col min="8708" max="8708" width="12.42578125" style="131" customWidth="1"/>
    <col min="8709" max="8709" width="10.28515625" style="131" customWidth="1"/>
    <col min="8710" max="8710" width="10.140625" style="131" bestFit="1" customWidth="1"/>
    <col min="8711" max="8711" width="10.42578125" style="131" bestFit="1" customWidth="1"/>
    <col min="8712" max="8712" width="15" style="131" bestFit="1" customWidth="1"/>
    <col min="8713" max="8713" width="9.42578125" style="131" bestFit="1" customWidth="1"/>
    <col min="8714" max="8714" width="13" style="131" bestFit="1" customWidth="1"/>
    <col min="8715" max="8715" width="16.28515625" style="131" customWidth="1"/>
    <col min="8716" max="8716" width="14" style="131" bestFit="1" customWidth="1"/>
    <col min="8717" max="8717" width="17.85546875" style="131" bestFit="1" customWidth="1"/>
    <col min="8718" max="8718" width="9.140625" style="131"/>
    <col min="8719" max="8719" width="15.7109375" style="131" bestFit="1" customWidth="1"/>
    <col min="8720" max="8720" width="11" style="131" customWidth="1"/>
    <col min="8721" max="8721" width="10.28515625" style="131" customWidth="1"/>
    <col min="8722" max="8722" width="13.85546875" style="131" customWidth="1"/>
    <col min="8723" max="8960" width="9.140625" style="131"/>
    <col min="8961" max="8961" width="12.7109375" style="131" customWidth="1"/>
    <col min="8962" max="8962" width="43" style="131" bestFit="1" customWidth="1"/>
    <col min="8963" max="8963" width="12.85546875" style="131" bestFit="1" customWidth="1"/>
    <col min="8964" max="8964" width="12.42578125" style="131" customWidth="1"/>
    <col min="8965" max="8965" width="10.28515625" style="131" customWidth="1"/>
    <col min="8966" max="8966" width="10.140625" style="131" bestFit="1" customWidth="1"/>
    <col min="8967" max="8967" width="10.42578125" style="131" bestFit="1" customWidth="1"/>
    <col min="8968" max="8968" width="15" style="131" bestFit="1" customWidth="1"/>
    <col min="8969" max="8969" width="9.42578125" style="131" bestFit="1" customWidth="1"/>
    <col min="8970" max="8970" width="13" style="131" bestFit="1" customWidth="1"/>
    <col min="8971" max="8971" width="16.28515625" style="131" customWidth="1"/>
    <col min="8972" max="8972" width="14" style="131" bestFit="1" customWidth="1"/>
    <col min="8973" max="8973" width="17.85546875" style="131" bestFit="1" customWidth="1"/>
    <col min="8974" max="8974" width="9.140625" style="131"/>
    <col min="8975" max="8975" width="15.7109375" style="131" bestFit="1" customWidth="1"/>
    <col min="8976" max="8976" width="11" style="131" customWidth="1"/>
    <col min="8977" max="8977" width="10.28515625" style="131" customWidth="1"/>
    <col min="8978" max="8978" width="13.85546875" style="131" customWidth="1"/>
    <col min="8979" max="9216" width="9.140625" style="131"/>
    <col min="9217" max="9217" width="12.7109375" style="131" customWidth="1"/>
    <col min="9218" max="9218" width="43" style="131" bestFit="1" customWidth="1"/>
    <col min="9219" max="9219" width="12.85546875" style="131" bestFit="1" customWidth="1"/>
    <col min="9220" max="9220" width="12.42578125" style="131" customWidth="1"/>
    <col min="9221" max="9221" width="10.28515625" style="131" customWidth="1"/>
    <col min="9222" max="9222" width="10.140625" style="131" bestFit="1" customWidth="1"/>
    <col min="9223" max="9223" width="10.42578125" style="131" bestFit="1" customWidth="1"/>
    <col min="9224" max="9224" width="15" style="131" bestFit="1" customWidth="1"/>
    <col min="9225" max="9225" width="9.42578125" style="131" bestFit="1" customWidth="1"/>
    <col min="9226" max="9226" width="13" style="131" bestFit="1" customWidth="1"/>
    <col min="9227" max="9227" width="16.28515625" style="131" customWidth="1"/>
    <col min="9228" max="9228" width="14" style="131" bestFit="1" customWidth="1"/>
    <col min="9229" max="9229" width="17.85546875" style="131" bestFit="1" customWidth="1"/>
    <col min="9230" max="9230" width="9.140625" style="131"/>
    <col min="9231" max="9231" width="15.7109375" style="131" bestFit="1" customWidth="1"/>
    <col min="9232" max="9232" width="11" style="131" customWidth="1"/>
    <col min="9233" max="9233" width="10.28515625" style="131" customWidth="1"/>
    <col min="9234" max="9234" width="13.85546875" style="131" customWidth="1"/>
    <col min="9235" max="9472" width="9.140625" style="131"/>
    <col min="9473" max="9473" width="12.7109375" style="131" customWidth="1"/>
    <col min="9474" max="9474" width="43" style="131" bestFit="1" customWidth="1"/>
    <col min="9475" max="9475" width="12.85546875" style="131" bestFit="1" customWidth="1"/>
    <col min="9476" max="9476" width="12.42578125" style="131" customWidth="1"/>
    <col min="9477" max="9477" width="10.28515625" style="131" customWidth="1"/>
    <col min="9478" max="9478" width="10.140625" style="131" bestFit="1" customWidth="1"/>
    <col min="9479" max="9479" width="10.42578125" style="131" bestFit="1" customWidth="1"/>
    <col min="9480" max="9480" width="15" style="131" bestFit="1" customWidth="1"/>
    <col min="9481" max="9481" width="9.42578125" style="131" bestFit="1" customWidth="1"/>
    <col min="9482" max="9482" width="13" style="131" bestFit="1" customWidth="1"/>
    <col min="9483" max="9483" width="16.28515625" style="131" customWidth="1"/>
    <col min="9484" max="9484" width="14" style="131" bestFit="1" customWidth="1"/>
    <col min="9485" max="9485" width="17.85546875" style="131" bestFit="1" customWidth="1"/>
    <col min="9486" max="9486" width="9.140625" style="131"/>
    <col min="9487" max="9487" width="15.7109375" style="131" bestFit="1" customWidth="1"/>
    <col min="9488" max="9488" width="11" style="131" customWidth="1"/>
    <col min="9489" max="9489" width="10.28515625" style="131" customWidth="1"/>
    <col min="9490" max="9490" width="13.85546875" style="131" customWidth="1"/>
    <col min="9491" max="9728" width="9.140625" style="131"/>
    <col min="9729" max="9729" width="12.7109375" style="131" customWidth="1"/>
    <col min="9730" max="9730" width="43" style="131" bestFit="1" customWidth="1"/>
    <col min="9731" max="9731" width="12.85546875" style="131" bestFit="1" customWidth="1"/>
    <col min="9732" max="9732" width="12.42578125" style="131" customWidth="1"/>
    <col min="9733" max="9733" width="10.28515625" style="131" customWidth="1"/>
    <col min="9734" max="9734" width="10.140625" style="131" bestFit="1" customWidth="1"/>
    <col min="9735" max="9735" width="10.42578125" style="131" bestFit="1" customWidth="1"/>
    <col min="9736" max="9736" width="15" style="131" bestFit="1" customWidth="1"/>
    <col min="9737" max="9737" width="9.42578125" style="131" bestFit="1" customWidth="1"/>
    <col min="9738" max="9738" width="13" style="131" bestFit="1" customWidth="1"/>
    <col min="9739" max="9739" width="16.28515625" style="131" customWidth="1"/>
    <col min="9740" max="9740" width="14" style="131" bestFit="1" customWidth="1"/>
    <col min="9741" max="9741" width="17.85546875" style="131" bestFit="1" customWidth="1"/>
    <col min="9742" max="9742" width="9.140625" style="131"/>
    <col min="9743" max="9743" width="15.7109375" style="131" bestFit="1" customWidth="1"/>
    <col min="9744" max="9744" width="11" style="131" customWidth="1"/>
    <col min="9745" max="9745" width="10.28515625" style="131" customWidth="1"/>
    <col min="9746" max="9746" width="13.85546875" style="131" customWidth="1"/>
    <col min="9747" max="9984" width="9.140625" style="131"/>
    <col min="9985" max="9985" width="12.7109375" style="131" customWidth="1"/>
    <col min="9986" max="9986" width="43" style="131" bestFit="1" customWidth="1"/>
    <col min="9987" max="9987" width="12.85546875" style="131" bestFit="1" customWidth="1"/>
    <col min="9988" max="9988" width="12.42578125" style="131" customWidth="1"/>
    <col min="9989" max="9989" width="10.28515625" style="131" customWidth="1"/>
    <col min="9990" max="9990" width="10.140625" style="131" bestFit="1" customWidth="1"/>
    <col min="9991" max="9991" width="10.42578125" style="131" bestFit="1" customWidth="1"/>
    <col min="9992" max="9992" width="15" style="131" bestFit="1" customWidth="1"/>
    <col min="9993" max="9993" width="9.42578125" style="131" bestFit="1" customWidth="1"/>
    <col min="9994" max="9994" width="13" style="131" bestFit="1" customWidth="1"/>
    <col min="9995" max="9995" width="16.28515625" style="131" customWidth="1"/>
    <col min="9996" max="9996" width="14" style="131" bestFit="1" customWidth="1"/>
    <col min="9997" max="9997" width="17.85546875" style="131" bestFit="1" customWidth="1"/>
    <col min="9998" max="9998" width="9.140625" style="131"/>
    <col min="9999" max="9999" width="15.7109375" style="131" bestFit="1" customWidth="1"/>
    <col min="10000" max="10000" width="11" style="131" customWidth="1"/>
    <col min="10001" max="10001" width="10.28515625" style="131" customWidth="1"/>
    <col min="10002" max="10002" width="13.85546875" style="131" customWidth="1"/>
    <col min="10003" max="10240" width="9.140625" style="131"/>
    <col min="10241" max="10241" width="12.7109375" style="131" customWidth="1"/>
    <col min="10242" max="10242" width="43" style="131" bestFit="1" customWidth="1"/>
    <col min="10243" max="10243" width="12.85546875" style="131" bestFit="1" customWidth="1"/>
    <col min="10244" max="10244" width="12.42578125" style="131" customWidth="1"/>
    <col min="10245" max="10245" width="10.28515625" style="131" customWidth="1"/>
    <col min="10246" max="10246" width="10.140625" style="131" bestFit="1" customWidth="1"/>
    <col min="10247" max="10247" width="10.42578125" style="131" bestFit="1" customWidth="1"/>
    <col min="10248" max="10248" width="15" style="131" bestFit="1" customWidth="1"/>
    <col min="10249" max="10249" width="9.42578125" style="131" bestFit="1" customWidth="1"/>
    <col min="10250" max="10250" width="13" style="131" bestFit="1" customWidth="1"/>
    <col min="10251" max="10251" width="16.28515625" style="131" customWidth="1"/>
    <col min="10252" max="10252" width="14" style="131" bestFit="1" customWidth="1"/>
    <col min="10253" max="10253" width="17.85546875" style="131" bestFit="1" customWidth="1"/>
    <col min="10254" max="10254" width="9.140625" style="131"/>
    <col min="10255" max="10255" width="15.7109375" style="131" bestFit="1" customWidth="1"/>
    <col min="10256" max="10256" width="11" style="131" customWidth="1"/>
    <col min="10257" max="10257" width="10.28515625" style="131" customWidth="1"/>
    <col min="10258" max="10258" width="13.85546875" style="131" customWidth="1"/>
    <col min="10259" max="10496" width="9.140625" style="131"/>
    <col min="10497" max="10497" width="12.7109375" style="131" customWidth="1"/>
    <col min="10498" max="10498" width="43" style="131" bestFit="1" customWidth="1"/>
    <col min="10499" max="10499" width="12.85546875" style="131" bestFit="1" customWidth="1"/>
    <col min="10500" max="10500" width="12.42578125" style="131" customWidth="1"/>
    <col min="10501" max="10501" width="10.28515625" style="131" customWidth="1"/>
    <col min="10502" max="10502" width="10.140625" style="131" bestFit="1" customWidth="1"/>
    <col min="10503" max="10503" width="10.42578125" style="131" bestFit="1" customWidth="1"/>
    <col min="10504" max="10504" width="15" style="131" bestFit="1" customWidth="1"/>
    <col min="10505" max="10505" width="9.42578125" style="131" bestFit="1" customWidth="1"/>
    <col min="10506" max="10506" width="13" style="131" bestFit="1" customWidth="1"/>
    <col min="10507" max="10507" width="16.28515625" style="131" customWidth="1"/>
    <col min="10508" max="10508" width="14" style="131" bestFit="1" customWidth="1"/>
    <col min="10509" max="10509" width="17.85546875" style="131" bestFit="1" customWidth="1"/>
    <col min="10510" max="10510" width="9.140625" style="131"/>
    <col min="10511" max="10511" width="15.7109375" style="131" bestFit="1" customWidth="1"/>
    <col min="10512" max="10512" width="11" style="131" customWidth="1"/>
    <col min="10513" max="10513" width="10.28515625" style="131" customWidth="1"/>
    <col min="10514" max="10514" width="13.85546875" style="131" customWidth="1"/>
    <col min="10515" max="10752" width="9.140625" style="131"/>
    <col min="10753" max="10753" width="12.7109375" style="131" customWidth="1"/>
    <col min="10754" max="10754" width="43" style="131" bestFit="1" customWidth="1"/>
    <col min="10755" max="10755" width="12.85546875" style="131" bestFit="1" customWidth="1"/>
    <col min="10756" max="10756" width="12.42578125" style="131" customWidth="1"/>
    <col min="10757" max="10757" width="10.28515625" style="131" customWidth="1"/>
    <col min="10758" max="10758" width="10.140625" style="131" bestFit="1" customWidth="1"/>
    <col min="10759" max="10759" width="10.42578125" style="131" bestFit="1" customWidth="1"/>
    <col min="10760" max="10760" width="15" style="131" bestFit="1" customWidth="1"/>
    <col min="10761" max="10761" width="9.42578125" style="131" bestFit="1" customWidth="1"/>
    <col min="10762" max="10762" width="13" style="131" bestFit="1" customWidth="1"/>
    <col min="10763" max="10763" width="16.28515625" style="131" customWidth="1"/>
    <col min="10764" max="10764" width="14" style="131" bestFit="1" customWidth="1"/>
    <col min="10765" max="10765" width="17.85546875" style="131" bestFit="1" customWidth="1"/>
    <col min="10766" max="10766" width="9.140625" style="131"/>
    <col min="10767" max="10767" width="15.7109375" style="131" bestFit="1" customWidth="1"/>
    <col min="10768" max="10768" width="11" style="131" customWidth="1"/>
    <col min="10769" max="10769" width="10.28515625" style="131" customWidth="1"/>
    <col min="10770" max="10770" width="13.85546875" style="131" customWidth="1"/>
    <col min="10771" max="11008" width="9.140625" style="131"/>
    <col min="11009" max="11009" width="12.7109375" style="131" customWidth="1"/>
    <col min="11010" max="11010" width="43" style="131" bestFit="1" customWidth="1"/>
    <col min="11011" max="11011" width="12.85546875" style="131" bestFit="1" customWidth="1"/>
    <col min="11012" max="11012" width="12.42578125" style="131" customWidth="1"/>
    <col min="11013" max="11013" width="10.28515625" style="131" customWidth="1"/>
    <col min="11014" max="11014" width="10.140625" style="131" bestFit="1" customWidth="1"/>
    <col min="11015" max="11015" width="10.42578125" style="131" bestFit="1" customWidth="1"/>
    <col min="11016" max="11016" width="15" style="131" bestFit="1" customWidth="1"/>
    <col min="11017" max="11017" width="9.42578125" style="131" bestFit="1" customWidth="1"/>
    <col min="11018" max="11018" width="13" style="131" bestFit="1" customWidth="1"/>
    <col min="11019" max="11019" width="16.28515625" style="131" customWidth="1"/>
    <col min="11020" max="11020" width="14" style="131" bestFit="1" customWidth="1"/>
    <col min="11021" max="11021" width="17.85546875" style="131" bestFit="1" customWidth="1"/>
    <col min="11022" max="11022" width="9.140625" style="131"/>
    <col min="11023" max="11023" width="15.7109375" style="131" bestFit="1" customWidth="1"/>
    <col min="11024" max="11024" width="11" style="131" customWidth="1"/>
    <col min="11025" max="11025" width="10.28515625" style="131" customWidth="1"/>
    <col min="11026" max="11026" width="13.85546875" style="131" customWidth="1"/>
    <col min="11027" max="11264" width="9.140625" style="131"/>
    <col min="11265" max="11265" width="12.7109375" style="131" customWidth="1"/>
    <col min="11266" max="11266" width="43" style="131" bestFit="1" customWidth="1"/>
    <col min="11267" max="11267" width="12.85546875" style="131" bestFit="1" customWidth="1"/>
    <col min="11268" max="11268" width="12.42578125" style="131" customWidth="1"/>
    <col min="11269" max="11269" width="10.28515625" style="131" customWidth="1"/>
    <col min="11270" max="11270" width="10.140625" style="131" bestFit="1" customWidth="1"/>
    <col min="11271" max="11271" width="10.42578125" style="131" bestFit="1" customWidth="1"/>
    <col min="11272" max="11272" width="15" style="131" bestFit="1" customWidth="1"/>
    <col min="11273" max="11273" width="9.42578125" style="131" bestFit="1" customWidth="1"/>
    <col min="11274" max="11274" width="13" style="131" bestFit="1" customWidth="1"/>
    <col min="11275" max="11275" width="16.28515625" style="131" customWidth="1"/>
    <col min="11276" max="11276" width="14" style="131" bestFit="1" customWidth="1"/>
    <col min="11277" max="11277" width="17.85546875" style="131" bestFit="1" customWidth="1"/>
    <col min="11278" max="11278" width="9.140625" style="131"/>
    <col min="11279" max="11279" width="15.7109375" style="131" bestFit="1" customWidth="1"/>
    <col min="11280" max="11280" width="11" style="131" customWidth="1"/>
    <col min="11281" max="11281" width="10.28515625" style="131" customWidth="1"/>
    <col min="11282" max="11282" width="13.85546875" style="131" customWidth="1"/>
    <col min="11283" max="11520" width="9.140625" style="131"/>
    <col min="11521" max="11521" width="12.7109375" style="131" customWidth="1"/>
    <col min="11522" max="11522" width="43" style="131" bestFit="1" customWidth="1"/>
    <col min="11523" max="11523" width="12.85546875" style="131" bestFit="1" customWidth="1"/>
    <col min="11524" max="11524" width="12.42578125" style="131" customWidth="1"/>
    <col min="11525" max="11525" width="10.28515625" style="131" customWidth="1"/>
    <col min="11526" max="11526" width="10.140625" style="131" bestFit="1" customWidth="1"/>
    <col min="11527" max="11527" width="10.42578125" style="131" bestFit="1" customWidth="1"/>
    <col min="11528" max="11528" width="15" style="131" bestFit="1" customWidth="1"/>
    <col min="11529" max="11529" width="9.42578125" style="131" bestFit="1" customWidth="1"/>
    <col min="11530" max="11530" width="13" style="131" bestFit="1" customWidth="1"/>
    <col min="11531" max="11531" width="16.28515625" style="131" customWidth="1"/>
    <col min="11532" max="11532" width="14" style="131" bestFit="1" customWidth="1"/>
    <col min="11533" max="11533" width="17.85546875" style="131" bestFit="1" customWidth="1"/>
    <col min="11534" max="11534" width="9.140625" style="131"/>
    <col min="11535" max="11535" width="15.7109375" style="131" bestFit="1" customWidth="1"/>
    <col min="11536" max="11536" width="11" style="131" customWidth="1"/>
    <col min="11537" max="11537" width="10.28515625" style="131" customWidth="1"/>
    <col min="11538" max="11538" width="13.85546875" style="131" customWidth="1"/>
    <col min="11539" max="11776" width="9.140625" style="131"/>
    <col min="11777" max="11777" width="12.7109375" style="131" customWidth="1"/>
    <col min="11778" max="11778" width="43" style="131" bestFit="1" customWidth="1"/>
    <col min="11779" max="11779" width="12.85546875" style="131" bestFit="1" customWidth="1"/>
    <col min="11780" max="11780" width="12.42578125" style="131" customWidth="1"/>
    <col min="11781" max="11781" width="10.28515625" style="131" customWidth="1"/>
    <col min="11782" max="11782" width="10.140625" style="131" bestFit="1" customWidth="1"/>
    <col min="11783" max="11783" width="10.42578125" style="131" bestFit="1" customWidth="1"/>
    <col min="11784" max="11784" width="15" style="131" bestFit="1" customWidth="1"/>
    <col min="11785" max="11785" width="9.42578125" style="131" bestFit="1" customWidth="1"/>
    <col min="11786" max="11786" width="13" style="131" bestFit="1" customWidth="1"/>
    <col min="11787" max="11787" width="16.28515625" style="131" customWidth="1"/>
    <col min="11788" max="11788" width="14" style="131" bestFit="1" customWidth="1"/>
    <col min="11789" max="11789" width="17.85546875" style="131" bestFit="1" customWidth="1"/>
    <col min="11790" max="11790" width="9.140625" style="131"/>
    <col min="11791" max="11791" width="15.7109375" style="131" bestFit="1" customWidth="1"/>
    <col min="11792" max="11792" width="11" style="131" customWidth="1"/>
    <col min="11793" max="11793" width="10.28515625" style="131" customWidth="1"/>
    <col min="11794" max="11794" width="13.85546875" style="131" customWidth="1"/>
    <col min="11795" max="12032" width="9.140625" style="131"/>
    <col min="12033" max="12033" width="12.7109375" style="131" customWidth="1"/>
    <col min="12034" max="12034" width="43" style="131" bestFit="1" customWidth="1"/>
    <col min="12035" max="12035" width="12.85546875" style="131" bestFit="1" customWidth="1"/>
    <col min="12036" max="12036" width="12.42578125" style="131" customWidth="1"/>
    <col min="12037" max="12037" width="10.28515625" style="131" customWidth="1"/>
    <col min="12038" max="12038" width="10.140625" style="131" bestFit="1" customWidth="1"/>
    <col min="12039" max="12039" width="10.42578125" style="131" bestFit="1" customWidth="1"/>
    <col min="12040" max="12040" width="15" style="131" bestFit="1" customWidth="1"/>
    <col min="12041" max="12041" width="9.42578125" style="131" bestFit="1" customWidth="1"/>
    <col min="12042" max="12042" width="13" style="131" bestFit="1" customWidth="1"/>
    <col min="12043" max="12043" width="16.28515625" style="131" customWidth="1"/>
    <col min="12044" max="12044" width="14" style="131" bestFit="1" customWidth="1"/>
    <col min="12045" max="12045" width="17.85546875" style="131" bestFit="1" customWidth="1"/>
    <col min="12046" max="12046" width="9.140625" style="131"/>
    <col min="12047" max="12047" width="15.7109375" style="131" bestFit="1" customWidth="1"/>
    <col min="12048" max="12048" width="11" style="131" customWidth="1"/>
    <col min="12049" max="12049" width="10.28515625" style="131" customWidth="1"/>
    <col min="12050" max="12050" width="13.85546875" style="131" customWidth="1"/>
    <col min="12051" max="12288" width="9.140625" style="131"/>
    <col min="12289" max="12289" width="12.7109375" style="131" customWidth="1"/>
    <col min="12290" max="12290" width="43" style="131" bestFit="1" customWidth="1"/>
    <col min="12291" max="12291" width="12.85546875" style="131" bestFit="1" customWidth="1"/>
    <col min="12292" max="12292" width="12.42578125" style="131" customWidth="1"/>
    <col min="12293" max="12293" width="10.28515625" style="131" customWidth="1"/>
    <col min="12294" max="12294" width="10.140625" style="131" bestFit="1" customWidth="1"/>
    <col min="12295" max="12295" width="10.42578125" style="131" bestFit="1" customWidth="1"/>
    <col min="12296" max="12296" width="15" style="131" bestFit="1" customWidth="1"/>
    <col min="12297" max="12297" width="9.42578125" style="131" bestFit="1" customWidth="1"/>
    <col min="12298" max="12298" width="13" style="131" bestFit="1" customWidth="1"/>
    <col min="12299" max="12299" width="16.28515625" style="131" customWidth="1"/>
    <col min="12300" max="12300" width="14" style="131" bestFit="1" customWidth="1"/>
    <col min="12301" max="12301" width="17.85546875" style="131" bestFit="1" customWidth="1"/>
    <col min="12302" max="12302" width="9.140625" style="131"/>
    <col min="12303" max="12303" width="15.7109375" style="131" bestFit="1" customWidth="1"/>
    <col min="12304" max="12304" width="11" style="131" customWidth="1"/>
    <col min="12305" max="12305" width="10.28515625" style="131" customWidth="1"/>
    <col min="12306" max="12306" width="13.85546875" style="131" customWidth="1"/>
    <col min="12307" max="12544" width="9.140625" style="131"/>
    <col min="12545" max="12545" width="12.7109375" style="131" customWidth="1"/>
    <col min="12546" max="12546" width="43" style="131" bestFit="1" customWidth="1"/>
    <col min="12547" max="12547" width="12.85546875" style="131" bestFit="1" customWidth="1"/>
    <col min="12548" max="12548" width="12.42578125" style="131" customWidth="1"/>
    <col min="12549" max="12549" width="10.28515625" style="131" customWidth="1"/>
    <col min="12550" max="12550" width="10.140625" style="131" bestFit="1" customWidth="1"/>
    <col min="12551" max="12551" width="10.42578125" style="131" bestFit="1" customWidth="1"/>
    <col min="12552" max="12552" width="15" style="131" bestFit="1" customWidth="1"/>
    <col min="12553" max="12553" width="9.42578125" style="131" bestFit="1" customWidth="1"/>
    <col min="12554" max="12554" width="13" style="131" bestFit="1" customWidth="1"/>
    <col min="12555" max="12555" width="16.28515625" style="131" customWidth="1"/>
    <col min="12556" max="12556" width="14" style="131" bestFit="1" customWidth="1"/>
    <col min="12557" max="12557" width="17.85546875" style="131" bestFit="1" customWidth="1"/>
    <col min="12558" max="12558" width="9.140625" style="131"/>
    <col min="12559" max="12559" width="15.7109375" style="131" bestFit="1" customWidth="1"/>
    <col min="12560" max="12560" width="11" style="131" customWidth="1"/>
    <col min="12561" max="12561" width="10.28515625" style="131" customWidth="1"/>
    <col min="12562" max="12562" width="13.85546875" style="131" customWidth="1"/>
    <col min="12563" max="12800" width="9.140625" style="131"/>
    <col min="12801" max="12801" width="12.7109375" style="131" customWidth="1"/>
    <col min="12802" max="12802" width="43" style="131" bestFit="1" customWidth="1"/>
    <col min="12803" max="12803" width="12.85546875" style="131" bestFit="1" customWidth="1"/>
    <col min="12804" max="12804" width="12.42578125" style="131" customWidth="1"/>
    <col min="12805" max="12805" width="10.28515625" style="131" customWidth="1"/>
    <col min="12806" max="12806" width="10.140625" style="131" bestFit="1" customWidth="1"/>
    <col min="12807" max="12807" width="10.42578125" style="131" bestFit="1" customWidth="1"/>
    <col min="12808" max="12808" width="15" style="131" bestFit="1" customWidth="1"/>
    <col min="12809" max="12809" width="9.42578125" style="131" bestFit="1" customWidth="1"/>
    <col min="12810" max="12810" width="13" style="131" bestFit="1" customWidth="1"/>
    <col min="12811" max="12811" width="16.28515625" style="131" customWidth="1"/>
    <col min="12812" max="12812" width="14" style="131" bestFit="1" customWidth="1"/>
    <col min="12813" max="12813" width="17.85546875" style="131" bestFit="1" customWidth="1"/>
    <col min="12814" max="12814" width="9.140625" style="131"/>
    <col min="12815" max="12815" width="15.7109375" style="131" bestFit="1" customWidth="1"/>
    <col min="12816" max="12816" width="11" style="131" customWidth="1"/>
    <col min="12817" max="12817" width="10.28515625" style="131" customWidth="1"/>
    <col min="12818" max="12818" width="13.85546875" style="131" customWidth="1"/>
    <col min="12819" max="13056" width="9.140625" style="131"/>
    <col min="13057" max="13057" width="12.7109375" style="131" customWidth="1"/>
    <col min="13058" max="13058" width="43" style="131" bestFit="1" customWidth="1"/>
    <col min="13059" max="13059" width="12.85546875" style="131" bestFit="1" customWidth="1"/>
    <col min="13060" max="13060" width="12.42578125" style="131" customWidth="1"/>
    <col min="13061" max="13061" width="10.28515625" style="131" customWidth="1"/>
    <col min="13062" max="13062" width="10.140625" style="131" bestFit="1" customWidth="1"/>
    <col min="13063" max="13063" width="10.42578125" style="131" bestFit="1" customWidth="1"/>
    <col min="13064" max="13064" width="15" style="131" bestFit="1" customWidth="1"/>
    <col min="13065" max="13065" width="9.42578125" style="131" bestFit="1" customWidth="1"/>
    <col min="13066" max="13066" width="13" style="131" bestFit="1" customWidth="1"/>
    <col min="13067" max="13067" width="16.28515625" style="131" customWidth="1"/>
    <col min="13068" max="13068" width="14" style="131" bestFit="1" customWidth="1"/>
    <col min="13069" max="13069" width="17.85546875" style="131" bestFit="1" customWidth="1"/>
    <col min="13070" max="13070" width="9.140625" style="131"/>
    <col min="13071" max="13071" width="15.7109375" style="131" bestFit="1" customWidth="1"/>
    <col min="13072" max="13072" width="11" style="131" customWidth="1"/>
    <col min="13073" max="13073" width="10.28515625" style="131" customWidth="1"/>
    <col min="13074" max="13074" width="13.85546875" style="131" customWidth="1"/>
    <col min="13075" max="13312" width="9.140625" style="131"/>
    <col min="13313" max="13313" width="12.7109375" style="131" customWidth="1"/>
    <col min="13314" max="13314" width="43" style="131" bestFit="1" customWidth="1"/>
    <col min="13315" max="13315" width="12.85546875" style="131" bestFit="1" customWidth="1"/>
    <col min="13316" max="13316" width="12.42578125" style="131" customWidth="1"/>
    <col min="13317" max="13317" width="10.28515625" style="131" customWidth="1"/>
    <col min="13318" max="13318" width="10.140625" style="131" bestFit="1" customWidth="1"/>
    <col min="13319" max="13319" width="10.42578125" style="131" bestFit="1" customWidth="1"/>
    <col min="13320" max="13320" width="15" style="131" bestFit="1" customWidth="1"/>
    <col min="13321" max="13321" width="9.42578125" style="131" bestFit="1" customWidth="1"/>
    <col min="13322" max="13322" width="13" style="131" bestFit="1" customWidth="1"/>
    <col min="13323" max="13323" width="16.28515625" style="131" customWidth="1"/>
    <col min="13324" max="13324" width="14" style="131" bestFit="1" customWidth="1"/>
    <col min="13325" max="13325" width="17.85546875" style="131" bestFit="1" customWidth="1"/>
    <col min="13326" max="13326" width="9.140625" style="131"/>
    <col min="13327" max="13327" width="15.7109375" style="131" bestFit="1" customWidth="1"/>
    <col min="13328" max="13328" width="11" style="131" customWidth="1"/>
    <col min="13329" max="13329" width="10.28515625" style="131" customWidth="1"/>
    <col min="13330" max="13330" width="13.85546875" style="131" customWidth="1"/>
    <col min="13331" max="13568" width="9.140625" style="131"/>
    <col min="13569" max="13569" width="12.7109375" style="131" customWidth="1"/>
    <col min="13570" max="13570" width="43" style="131" bestFit="1" customWidth="1"/>
    <col min="13571" max="13571" width="12.85546875" style="131" bestFit="1" customWidth="1"/>
    <col min="13572" max="13572" width="12.42578125" style="131" customWidth="1"/>
    <col min="13573" max="13573" width="10.28515625" style="131" customWidth="1"/>
    <col min="13574" max="13574" width="10.140625" style="131" bestFit="1" customWidth="1"/>
    <col min="13575" max="13575" width="10.42578125" style="131" bestFit="1" customWidth="1"/>
    <col min="13576" max="13576" width="15" style="131" bestFit="1" customWidth="1"/>
    <col min="13577" max="13577" width="9.42578125" style="131" bestFit="1" customWidth="1"/>
    <col min="13578" max="13578" width="13" style="131" bestFit="1" customWidth="1"/>
    <col min="13579" max="13579" width="16.28515625" style="131" customWidth="1"/>
    <col min="13580" max="13580" width="14" style="131" bestFit="1" customWidth="1"/>
    <col min="13581" max="13581" width="17.85546875" style="131" bestFit="1" customWidth="1"/>
    <col min="13582" max="13582" width="9.140625" style="131"/>
    <col min="13583" max="13583" width="15.7109375" style="131" bestFit="1" customWidth="1"/>
    <col min="13584" max="13584" width="11" style="131" customWidth="1"/>
    <col min="13585" max="13585" width="10.28515625" style="131" customWidth="1"/>
    <col min="13586" max="13586" width="13.85546875" style="131" customWidth="1"/>
    <col min="13587" max="13824" width="9.140625" style="131"/>
    <col min="13825" max="13825" width="12.7109375" style="131" customWidth="1"/>
    <col min="13826" max="13826" width="43" style="131" bestFit="1" customWidth="1"/>
    <col min="13827" max="13827" width="12.85546875" style="131" bestFit="1" customWidth="1"/>
    <col min="13828" max="13828" width="12.42578125" style="131" customWidth="1"/>
    <col min="13829" max="13829" width="10.28515625" style="131" customWidth="1"/>
    <col min="13830" max="13830" width="10.140625" style="131" bestFit="1" customWidth="1"/>
    <col min="13831" max="13831" width="10.42578125" style="131" bestFit="1" customWidth="1"/>
    <col min="13832" max="13832" width="15" style="131" bestFit="1" customWidth="1"/>
    <col min="13833" max="13833" width="9.42578125" style="131" bestFit="1" customWidth="1"/>
    <col min="13834" max="13834" width="13" style="131" bestFit="1" customWidth="1"/>
    <col min="13835" max="13835" width="16.28515625" style="131" customWidth="1"/>
    <col min="13836" max="13836" width="14" style="131" bestFit="1" customWidth="1"/>
    <col min="13837" max="13837" width="17.85546875" style="131" bestFit="1" customWidth="1"/>
    <col min="13838" max="13838" width="9.140625" style="131"/>
    <col min="13839" max="13839" width="15.7109375" style="131" bestFit="1" customWidth="1"/>
    <col min="13840" max="13840" width="11" style="131" customWidth="1"/>
    <col min="13841" max="13841" width="10.28515625" style="131" customWidth="1"/>
    <col min="13842" max="13842" width="13.85546875" style="131" customWidth="1"/>
    <col min="13843" max="14080" width="9.140625" style="131"/>
    <col min="14081" max="14081" width="12.7109375" style="131" customWidth="1"/>
    <col min="14082" max="14082" width="43" style="131" bestFit="1" customWidth="1"/>
    <col min="14083" max="14083" width="12.85546875" style="131" bestFit="1" customWidth="1"/>
    <col min="14084" max="14084" width="12.42578125" style="131" customWidth="1"/>
    <col min="14085" max="14085" width="10.28515625" style="131" customWidth="1"/>
    <col min="14086" max="14086" width="10.140625" style="131" bestFit="1" customWidth="1"/>
    <col min="14087" max="14087" width="10.42578125" style="131" bestFit="1" customWidth="1"/>
    <col min="14088" max="14088" width="15" style="131" bestFit="1" customWidth="1"/>
    <col min="14089" max="14089" width="9.42578125" style="131" bestFit="1" customWidth="1"/>
    <col min="14090" max="14090" width="13" style="131" bestFit="1" customWidth="1"/>
    <col min="14091" max="14091" width="16.28515625" style="131" customWidth="1"/>
    <col min="14092" max="14092" width="14" style="131" bestFit="1" customWidth="1"/>
    <col min="14093" max="14093" width="17.85546875" style="131" bestFit="1" customWidth="1"/>
    <col min="14094" max="14094" width="9.140625" style="131"/>
    <col min="14095" max="14095" width="15.7109375" style="131" bestFit="1" customWidth="1"/>
    <col min="14096" max="14096" width="11" style="131" customWidth="1"/>
    <col min="14097" max="14097" width="10.28515625" style="131" customWidth="1"/>
    <col min="14098" max="14098" width="13.85546875" style="131" customWidth="1"/>
    <col min="14099" max="14336" width="9.140625" style="131"/>
    <col min="14337" max="14337" width="12.7109375" style="131" customWidth="1"/>
    <col min="14338" max="14338" width="43" style="131" bestFit="1" customWidth="1"/>
    <col min="14339" max="14339" width="12.85546875" style="131" bestFit="1" customWidth="1"/>
    <col min="14340" max="14340" width="12.42578125" style="131" customWidth="1"/>
    <col min="14341" max="14341" width="10.28515625" style="131" customWidth="1"/>
    <col min="14342" max="14342" width="10.140625" style="131" bestFit="1" customWidth="1"/>
    <col min="14343" max="14343" width="10.42578125" style="131" bestFit="1" customWidth="1"/>
    <col min="14344" max="14344" width="15" style="131" bestFit="1" customWidth="1"/>
    <col min="14345" max="14345" width="9.42578125" style="131" bestFit="1" customWidth="1"/>
    <col min="14346" max="14346" width="13" style="131" bestFit="1" customWidth="1"/>
    <col min="14347" max="14347" width="16.28515625" style="131" customWidth="1"/>
    <col min="14348" max="14348" width="14" style="131" bestFit="1" customWidth="1"/>
    <col min="14349" max="14349" width="17.85546875" style="131" bestFit="1" customWidth="1"/>
    <col min="14350" max="14350" width="9.140625" style="131"/>
    <col min="14351" max="14351" width="15.7109375" style="131" bestFit="1" customWidth="1"/>
    <col min="14352" max="14352" width="11" style="131" customWidth="1"/>
    <col min="14353" max="14353" width="10.28515625" style="131" customWidth="1"/>
    <col min="14354" max="14354" width="13.85546875" style="131" customWidth="1"/>
    <col min="14355" max="14592" width="9.140625" style="131"/>
    <col min="14593" max="14593" width="12.7109375" style="131" customWidth="1"/>
    <col min="14594" max="14594" width="43" style="131" bestFit="1" customWidth="1"/>
    <col min="14595" max="14595" width="12.85546875" style="131" bestFit="1" customWidth="1"/>
    <col min="14596" max="14596" width="12.42578125" style="131" customWidth="1"/>
    <col min="14597" max="14597" width="10.28515625" style="131" customWidth="1"/>
    <col min="14598" max="14598" width="10.140625" style="131" bestFit="1" customWidth="1"/>
    <col min="14599" max="14599" width="10.42578125" style="131" bestFit="1" customWidth="1"/>
    <col min="14600" max="14600" width="15" style="131" bestFit="1" customWidth="1"/>
    <col min="14601" max="14601" width="9.42578125" style="131" bestFit="1" customWidth="1"/>
    <col min="14602" max="14602" width="13" style="131" bestFit="1" customWidth="1"/>
    <col min="14603" max="14603" width="16.28515625" style="131" customWidth="1"/>
    <col min="14604" max="14604" width="14" style="131" bestFit="1" customWidth="1"/>
    <col min="14605" max="14605" width="17.85546875" style="131" bestFit="1" customWidth="1"/>
    <col min="14606" max="14606" width="9.140625" style="131"/>
    <col min="14607" max="14607" width="15.7109375" style="131" bestFit="1" customWidth="1"/>
    <col min="14608" max="14608" width="11" style="131" customWidth="1"/>
    <col min="14609" max="14609" width="10.28515625" style="131" customWidth="1"/>
    <col min="14610" max="14610" width="13.85546875" style="131" customWidth="1"/>
    <col min="14611" max="14848" width="9.140625" style="131"/>
    <col min="14849" max="14849" width="12.7109375" style="131" customWidth="1"/>
    <col min="14850" max="14850" width="43" style="131" bestFit="1" customWidth="1"/>
    <col min="14851" max="14851" width="12.85546875" style="131" bestFit="1" customWidth="1"/>
    <col min="14852" max="14852" width="12.42578125" style="131" customWidth="1"/>
    <col min="14853" max="14853" width="10.28515625" style="131" customWidth="1"/>
    <col min="14854" max="14854" width="10.140625" style="131" bestFit="1" customWidth="1"/>
    <col min="14855" max="14855" width="10.42578125" style="131" bestFit="1" customWidth="1"/>
    <col min="14856" max="14856" width="15" style="131" bestFit="1" customWidth="1"/>
    <col min="14857" max="14857" width="9.42578125" style="131" bestFit="1" customWidth="1"/>
    <col min="14858" max="14858" width="13" style="131" bestFit="1" customWidth="1"/>
    <col min="14859" max="14859" width="16.28515625" style="131" customWidth="1"/>
    <col min="14860" max="14860" width="14" style="131" bestFit="1" customWidth="1"/>
    <col min="14861" max="14861" width="17.85546875" style="131" bestFit="1" customWidth="1"/>
    <col min="14862" max="14862" width="9.140625" style="131"/>
    <col min="14863" max="14863" width="15.7109375" style="131" bestFit="1" customWidth="1"/>
    <col min="14864" max="14864" width="11" style="131" customWidth="1"/>
    <col min="14865" max="14865" width="10.28515625" style="131" customWidth="1"/>
    <col min="14866" max="14866" width="13.85546875" style="131" customWidth="1"/>
    <col min="14867" max="15104" width="9.140625" style="131"/>
    <col min="15105" max="15105" width="12.7109375" style="131" customWidth="1"/>
    <col min="15106" max="15106" width="43" style="131" bestFit="1" customWidth="1"/>
    <col min="15107" max="15107" width="12.85546875" style="131" bestFit="1" customWidth="1"/>
    <col min="15108" max="15108" width="12.42578125" style="131" customWidth="1"/>
    <col min="15109" max="15109" width="10.28515625" style="131" customWidth="1"/>
    <col min="15110" max="15110" width="10.140625" style="131" bestFit="1" customWidth="1"/>
    <col min="15111" max="15111" width="10.42578125" style="131" bestFit="1" customWidth="1"/>
    <col min="15112" max="15112" width="15" style="131" bestFit="1" customWidth="1"/>
    <col min="15113" max="15113" width="9.42578125" style="131" bestFit="1" customWidth="1"/>
    <col min="15114" max="15114" width="13" style="131" bestFit="1" customWidth="1"/>
    <col min="15115" max="15115" width="16.28515625" style="131" customWidth="1"/>
    <col min="15116" max="15116" width="14" style="131" bestFit="1" customWidth="1"/>
    <col min="15117" max="15117" width="17.85546875" style="131" bestFit="1" customWidth="1"/>
    <col min="15118" max="15118" width="9.140625" style="131"/>
    <col min="15119" max="15119" width="15.7109375" style="131" bestFit="1" customWidth="1"/>
    <col min="15120" max="15120" width="11" style="131" customWidth="1"/>
    <col min="15121" max="15121" width="10.28515625" style="131" customWidth="1"/>
    <col min="15122" max="15122" width="13.85546875" style="131" customWidth="1"/>
    <col min="15123" max="15360" width="9.140625" style="131"/>
    <col min="15361" max="15361" width="12.7109375" style="131" customWidth="1"/>
    <col min="15362" max="15362" width="43" style="131" bestFit="1" customWidth="1"/>
    <col min="15363" max="15363" width="12.85546875" style="131" bestFit="1" customWidth="1"/>
    <col min="15364" max="15364" width="12.42578125" style="131" customWidth="1"/>
    <col min="15365" max="15365" width="10.28515625" style="131" customWidth="1"/>
    <col min="15366" max="15366" width="10.140625" style="131" bestFit="1" customWidth="1"/>
    <col min="15367" max="15367" width="10.42578125" style="131" bestFit="1" customWidth="1"/>
    <col min="15368" max="15368" width="15" style="131" bestFit="1" customWidth="1"/>
    <col min="15369" max="15369" width="9.42578125" style="131" bestFit="1" customWidth="1"/>
    <col min="15370" max="15370" width="13" style="131" bestFit="1" customWidth="1"/>
    <col min="15371" max="15371" width="16.28515625" style="131" customWidth="1"/>
    <col min="15372" max="15372" width="14" style="131" bestFit="1" customWidth="1"/>
    <col min="15373" max="15373" width="17.85546875" style="131" bestFit="1" customWidth="1"/>
    <col min="15374" max="15374" width="9.140625" style="131"/>
    <col min="15375" max="15375" width="15.7109375" style="131" bestFit="1" customWidth="1"/>
    <col min="15376" max="15376" width="11" style="131" customWidth="1"/>
    <col min="15377" max="15377" width="10.28515625" style="131" customWidth="1"/>
    <col min="15378" max="15378" width="13.85546875" style="131" customWidth="1"/>
    <col min="15379" max="15616" width="9.140625" style="131"/>
    <col min="15617" max="15617" width="12.7109375" style="131" customWidth="1"/>
    <col min="15618" max="15618" width="43" style="131" bestFit="1" customWidth="1"/>
    <col min="15619" max="15619" width="12.85546875" style="131" bestFit="1" customWidth="1"/>
    <col min="15620" max="15620" width="12.42578125" style="131" customWidth="1"/>
    <col min="15621" max="15621" width="10.28515625" style="131" customWidth="1"/>
    <col min="15622" max="15622" width="10.140625" style="131" bestFit="1" customWidth="1"/>
    <col min="15623" max="15623" width="10.42578125" style="131" bestFit="1" customWidth="1"/>
    <col min="15624" max="15624" width="15" style="131" bestFit="1" customWidth="1"/>
    <col min="15625" max="15625" width="9.42578125" style="131" bestFit="1" customWidth="1"/>
    <col min="15626" max="15626" width="13" style="131" bestFit="1" customWidth="1"/>
    <col min="15627" max="15627" width="16.28515625" style="131" customWidth="1"/>
    <col min="15628" max="15628" width="14" style="131" bestFit="1" customWidth="1"/>
    <col min="15629" max="15629" width="17.85546875" style="131" bestFit="1" customWidth="1"/>
    <col min="15630" max="15630" width="9.140625" style="131"/>
    <col min="15631" max="15631" width="15.7109375" style="131" bestFit="1" customWidth="1"/>
    <col min="15632" max="15632" width="11" style="131" customWidth="1"/>
    <col min="15633" max="15633" width="10.28515625" style="131" customWidth="1"/>
    <col min="15634" max="15634" width="13.85546875" style="131" customWidth="1"/>
    <col min="15635" max="15872" width="9.140625" style="131"/>
    <col min="15873" max="15873" width="12.7109375" style="131" customWidth="1"/>
    <col min="15874" max="15874" width="43" style="131" bestFit="1" customWidth="1"/>
    <col min="15875" max="15875" width="12.85546875" style="131" bestFit="1" customWidth="1"/>
    <col min="15876" max="15876" width="12.42578125" style="131" customWidth="1"/>
    <col min="15877" max="15877" width="10.28515625" style="131" customWidth="1"/>
    <col min="15878" max="15878" width="10.140625" style="131" bestFit="1" customWidth="1"/>
    <col min="15879" max="15879" width="10.42578125" style="131" bestFit="1" customWidth="1"/>
    <col min="15880" max="15880" width="15" style="131" bestFit="1" customWidth="1"/>
    <col min="15881" max="15881" width="9.42578125" style="131" bestFit="1" customWidth="1"/>
    <col min="15882" max="15882" width="13" style="131" bestFit="1" customWidth="1"/>
    <col min="15883" max="15883" width="16.28515625" style="131" customWidth="1"/>
    <col min="15884" max="15884" width="14" style="131" bestFit="1" customWidth="1"/>
    <col min="15885" max="15885" width="17.85546875" style="131" bestFit="1" customWidth="1"/>
    <col min="15886" max="15886" width="9.140625" style="131"/>
    <col min="15887" max="15887" width="15.7109375" style="131" bestFit="1" customWidth="1"/>
    <col min="15888" max="15888" width="11" style="131" customWidth="1"/>
    <col min="15889" max="15889" width="10.28515625" style="131" customWidth="1"/>
    <col min="15890" max="15890" width="13.85546875" style="131" customWidth="1"/>
    <col min="15891" max="16128" width="9.140625" style="131"/>
    <col min="16129" max="16129" width="12.7109375" style="131" customWidth="1"/>
    <col min="16130" max="16130" width="43" style="131" bestFit="1" customWidth="1"/>
    <col min="16131" max="16131" width="12.85546875" style="131" bestFit="1" customWidth="1"/>
    <col min="16132" max="16132" width="12.42578125" style="131" customWidth="1"/>
    <col min="16133" max="16133" width="10.28515625" style="131" customWidth="1"/>
    <col min="16134" max="16134" width="10.140625" style="131" bestFit="1" customWidth="1"/>
    <col min="16135" max="16135" width="10.42578125" style="131" bestFit="1" customWidth="1"/>
    <col min="16136" max="16136" width="15" style="131" bestFit="1" customWidth="1"/>
    <col min="16137" max="16137" width="9.42578125" style="131" bestFit="1" customWidth="1"/>
    <col min="16138" max="16138" width="13" style="131" bestFit="1" customWidth="1"/>
    <col min="16139" max="16139" width="16.28515625" style="131" customWidth="1"/>
    <col min="16140" max="16140" width="14" style="131" bestFit="1" customWidth="1"/>
    <col min="16141" max="16141" width="17.85546875" style="131" bestFit="1" customWidth="1"/>
    <col min="16142" max="16142" width="9.140625" style="131"/>
    <col min="16143" max="16143" width="15.7109375" style="131" bestFit="1" customWidth="1"/>
    <col min="16144" max="16144" width="11" style="131" customWidth="1"/>
    <col min="16145" max="16145" width="10.28515625" style="131" customWidth="1"/>
    <col min="16146" max="16146" width="13.85546875" style="131" customWidth="1"/>
    <col min="16147" max="16384" width="9.140625" style="131"/>
  </cols>
  <sheetData>
    <row r="1" spans="1:17" s="118" customFormat="1" ht="20.25" x14ac:dyDescent="0.3">
      <c r="A1" s="117" t="str">
        <f>Grafer!B1</f>
        <v>Fordeling af elforbrug i Læsø Kommune</v>
      </c>
      <c r="L1" s="119"/>
      <c r="M1" s="120"/>
    </row>
    <row r="2" spans="1:17" ht="15" customHeight="1" x14ac:dyDescent="0.2">
      <c r="I2" s="238"/>
      <c r="J2" s="238"/>
      <c r="K2" s="238"/>
      <c r="L2" s="238"/>
      <c r="P2" s="136"/>
      <c r="Q2" s="136"/>
    </row>
    <row r="3" spans="1:17" x14ac:dyDescent="0.2">
      <c r="A3" s="237"/>
      <c r="B3" s="138"/>
      <c r="C3" s="237"/>
      <c r="D3" s="139" t="s">
        <v>26</v>
      </c>
      <c r="E3" s="237" t="s">
        <v>23</v>
      </c>
      <c r="G3" s="140"/>
      <c r="K3" s="132" t="s">
        <v>137</v>
      </c>
      <c r="L3" s="239">
        <v>1990</v>
      </c>
    </row>
    <row r="4" spans="1:17" x14ac:dyDescent="0.2">
      <c r="A4" s="141"/>
      <c r="B4" s="131" t="s">
        <v>1</v>
      </c>
      <c r="C4" s="142">
        <v>0.82499999999999996</v>
      </c>
      <c r="D4" s="124">
        <v>2463587.7552358657</v>
      </c>
      <c r="E4" s="240">
        <f>D4/1000000*3.6</f>
        <v>8.8689159188491171</v>
      </c>
      <c r="F4" s="144"/>
      <c r="G4" s="125"/>
      <c r="I4" s="241"/>
      <c r="J4" s="125"/>
      <c r="K4" s="237" t="s">
        <v>1</v>
      </c>
      <c r="L4" s="242">
        <v>1.4830089208961557</v>
      </c>
    </row>
    <row r="5" spans="1:17" x14ac:dyDescent="0.2">
      <c r="A5" s="141"/>
      <c r="B5" s="131" t="s">
        <v>2</v>
      </c>
      <c r="C5" s="142">
        <f>1-C4</f>
        <v>0.17500000000000004</v>
      </c>
      <c r="D5" s="124">
        <v>522579.22080760804</v>
      </c>
      <c r="E5" s="240">
        <f t="shared" ref="E5:E16" si="0">D5/1000000*3.6</f>
        <v>1.8812851949073888</v>
      </c>
      <c r="F5" s="144"/>
      <c r="G5" s="125"/>
      <c r="H5" s="140"/>
      <c r="I5" s="243"/>
      <c r="J5" s="125"/>
      <c r="K5" s="237" t="s">
        <v>2</v>
      </c>
      <c r="L5" s="242">
        <v>1.4830089208961557</v>
      </c>
    </row>
    <row r="6" spans="1:17" x14ac:dyDescent="0.2">
      <c r="A6" s="141"/>
      <c r="B6" s="131" t="s">
        <v>3</v>
      </c>
      <c r="C6" s="142">
        <v>0.82499999999999996</v>
      </c>
      <c r="D6" s="124">
        <v>0</v>
      </c>
      <c r="E6" s="240">
        <f t="shared" si="0"/>
        <v>0</v>
      </c>
      <c r="F6" s="144"/>
      <c r="G6" s="125"/>
      <c r="I6" s="148"/>
      <c r="J6" s="125"/>
      <c r="K6" s="237" t="s">
        <v>3</v>
      </c>
      <c r="L6" s="242">
        <v>0</v>
      </c>
    </row>
    <row r="7" spans="1:17" x14ac:dyDescent="0.2">
      <c r="A7" s="141"/>
      <c r="B7" s="131" t="s">
        <v>4</v>
      </c>
      <c r="C7" s="142">
        <v>0.17499999999999999</v>
      </c>
      <c r="D7" s="124">
        <v>0</v>
      </c>
      <c r="E7" s="240">
        <f t="shared" si="0"/>
        <v>0</v>
      </c>
      <c r="F7" s="144"/>
      <c r="G7" s="125"/>
      <c r="I7" s="244"/>
      <c r="J7" s="125"/>
      <c r="K7" s="237" t="s">
        <v>4</v>
      </c>
      <c r="L7" s="242">
        <v>0</v>
      </c>
    </row>
    <row r="8" spans="1:17" ht="12.75" customHeight="1" x14ac:dyDescent="0.2">
      <c r="A8" s="141">
        <v>3</v>
      </c>
      <c r="B8" s="131" t="s">
        <v>5</v>
      </c>
      <c r="C8" s="141"/>
      <c r="D8" s="124">
        <v>3921469.3431700929</v>
      </c>
      <c r="E8" s="245">
        <f t="shared" si="0"/>
        <v>14.117289635412334</v>
      </c>
      <c r="F8" s="246"/>
      <c r="H8" s="126"/>
      <c r="I8" s="247"/>
      <c r="J8" s="244"/>
      <c r="K8" s="133" t="s">
        <v>5</v>
      </c>
      <c r="L8" s="242">
        <v>0.83339529552821678</v>
      </c>
    </row>
    <row r="9" spans="1:17" x14ac:dyDescent="0.2">
      <c r="A9" s="141">
        <v>4</v>
      </c>
      <c r="B9" s="131" t="s">
        <v>0</v>
      </c>
      <c r="C9" s="141"/>
      <c r="D9" s="124">
        <v>1433896.8945090161</v>
      </c>
      <c r="E9" s="245">
        <f t="shared" si="0"/>
        <v>5.1620288202324582</v>
      </c>
      <c r="F9" s="144"/>
      <c r="H9" s="126"/>
      <c r="J9" s="244"/>
      <c r="K9" s="133" t="s">
        <v>0</v>
      </c>
      <c r="L9" s="242">
        <v>0.88457550555769038</v>
      </c>
    </row>
    <row r="10" spans="1:17" ht="12.75" customHeight="1" x14ac:dyDescent="0.2">
      <c r="A10" s="141">
        <v>5</v>
      </c>
      <c r="B10" s="131" t="s">
        <v>6</v>
      </c>
      <c r="C10" s="141"/>
      <c r="D10" s="124">
        <v>0</v>
      </c>
      <c r="E10" s="245">
        <f t="shared" si="0"/>
        <v>0</v>
      </c>
      <c r="F10" s="144"/>
      <c r="G10" s="125"/>
      <c r="I10" s="244"/>
      <c r="J10" s="244"/>
      <c r="K10" s="133" t="s">
        <v>6</v>
      </c>
      <c r="L10" s="242">
        <v>0.88457550555769038</v>
      </c>
    </row>
    <row r="11" spans="1:17" x14ac:dyDescent="0.2">
      <c r="A11" s="141">
        <v>6</v>
      </c>
      <c r="B11" s="131" t="s">
        <v>7</v>
      </c>
      <c r="C11" s="141"/>
      <c r="D11" s="124">
        <v>1284170.008813292</v>
      </c>
      <c r="E11" s="245">
        <f t="shared" si="0"/>
        <v>4.6230120317278516</v>
      </c>
      <c r="F11" s="144"/>
      <c r="G11" s="125"/>
      <c r="I11" s="244"/>
      <c r="J11" s="244"/>
      <c r="K11" s="237" t="s">
        <v>7</v>
      </c>
      <c r="L11" s="242">
        <v>0.86359785394303434</v>
      </c>
    </row>
    <row r="12" spans="1:17" x14ac:dyDescent="0.2">
      <c r="A12" s="141">
        <v>7</v>
      </c>
      <c r="B12" s="131" t="s">
        <v>8</v>
      </c>
      <c r="C12" s="141"/>
      <c r="D12" s="124">
        <v>627253.71899528219</v>
      </c>
      <c r="E12" s="245">
        <f t="shared" si="0"/>
        <v>2.2581133883830158</v>
      </c>
      <c r="F12" s="144"/>
      <c r="G12" s="125"/>
      <c r="I12" s="244"/>
      <c r="J12" s="146"/>
      <c r="K12" s="133" t="s">
        <v>8</v>
      </c>
      <c r="L12" s="242">
        <v>0.67884601622866036</v>
      </c>
    </row>
    <row r="13" spans="1:17" x14ac:dyDescent="0.2">
      <c r="A13" s="141">
        <v>8</v>
      </c>
      <c r="B13" s="131" t="s">
        <v>9</v>
      </c>
      <c r="C13" s="141"/>
      <c r="D13" s="124">
        <v>1444667.3247778877</v>
      </c>
      <c r="E13" s="245">
        <f t="shared" si="0"/>
        <v>5.200802369200396</v>
      </c>
      <c r="F13" s="144"/>
      <c r="G13" s="125"/>
      <c r="I13" s="244"/>
      <c r="J13" s="244"/>
      <c r="K13" s="133" t="s">
        <v>9</v>
      </c>
      <c r="L13" s="242">
        <v>0.83218163869693984</v>
      </c>
    </row>
    <row r="14" spans="1:17" x14ac:dyDescent="0.2">
      <c r="A14" s="141">
        <v>9</v>
      </c>
      <c r="B14" s="131" t="s">
        <v>10</v>
      </c>
      <c r="C14" s="141"/>
      <c r="D14" s="124">
        <v>63790.868538441355</v>
      </c>
      <c r="E14" s="245">
        <f t="shared" si="0"/>
        <v>0.22964712673838891</v>
      </c>
      <c r="F14" s="144"/>
      <c r="G14" s="125"/>
      <c r="I14" s="244"/>
      <c r="J14" s="244"/>
      <c r="K14" s="237" t="s">
        <v>10</v>
      </c>
      <c r="L14" s="242">
        <v>0.76856468118604038</v>
      </c>
    </row>
    <row r="15" spans="1:17" x14ac:dyDescent="0.2">
      <c r="A15" s="141">
        <v>10</v>
      </c>
      <c r="B15" s="131" t="s">
        <v>11</v>
      </c>
      <c r="C15" s="141"/>
      <c r="D15" s="124">
        <v>925522.15282600594</v>
      </c>
      <c r="E15" s="245">
        <f t="shared" si="0"/>
        <v>3.3318797501736213</v>
      </c>
      <c r="F15" s="144"/>
      <c r="G15" s="125"/>
      <c r="I15" s="244"/>
      <c r="J15" s="244"/>
      <c r="K15" s="237" t="s">
        <v>11</v>
      </c>
      <c r="L15" s="242">
        <v>0.9898632650545518</v>
      </c>
    </row>
    <row r="16" spans="1:17" x14ac:dyDescent="0.2">
      <c r="A16" s="141">
        <v>11</v>
      </c>
      <c r="B16" s="131" t="s">
        <v>12</v>
      </c>
      <c r="C16" s="141"/>
      <c r="D16" s="124">
        <v>0</v>
      </c>
      <c r="E16" s="240">
        <f t="shared" si="0"/>
        <v>0</v>
      </c>
      <c r="F16" s="144"/>
      <c r="G16" s="125"/>
      <c r="I16" s="244"/>
      <c r="J16" s="244"/>
      <c r="K16" s="237" t="s">
        <v>12</v>
      </c>
      <c r="L16" s="242">
        <v>0.50569025235032172</v>
      </c>
    </row>
    <row r="17" spans="1:11" x14ac:dyDescent="0.2">
      <c r="A17" s="237" t="s">
        <v>13</v>
      </c>
      <c r="B17" s="138"/>
      <c r="C17" s="237"/>
      <c r="D17" s="133">
        <f>SUM(D4:D16)</f>
        <v>12686937.287673492</v>
      </c>
      <c r="E17" s="134">
        <f>D17/1000000*3.6</f>
        <v>45.672974235624572</v>
      </c>
      <c r="F17" s="144"/>
      <c r="G17" s="127"/>
      <c r="H17" s="127"/>
      <c r="I17" s="127"/>
    </row>
    <row r="18" spans="1:11" x14ac:dyDescent="0.2">
      <c r="D18" s="140"/>
      <c r="E18" s="159"/>
      <c r="G18" s="160"/>
      <c r="H18" s="161"/>
      <c r="I18" s="161"/>
      <c r="J18" s="161"/>
      <c r="K18" s="162"/>
    </row>
    <row r="20" spans="1:11" x14ac:dyDescent="0.2">
      <c r="C20" s="131" t="s">
        <v>14</v>
      </c>
    </row>
    <row r="21" spans="1:11" x14ac:dyDescent="0.2">
      <c r="B21" s="163" t="s">
        <v>15</v>
      </c>
      <c r="C21" s="164" t="s">
        <v>16</v>
      </c>
      <c r="D21" s="164" t="s">
        <v>17</v>
      </c>
      <c r="E21" s="164" t="s">
        <v>18</v>
      </c>
      <c r="F21" s="165" t="s">
        <v>19</v>
      </c>
    </row>
    <row r="22" spans="1:11" x14ac:dyDescent="0.2">
      <c r="B22" s="166" t="s">
        <v>5</v>
      </c>
      <c r="C22" s="167">
        <v>0.155</v>
      </c>
      <c r="D22" s="167">
        <v>0.155</v>
      </c>
      <c r="E22" s="167">
        <v>0.183</v>
      </c>
      <c r="F22" s="168">
        <v>0.50700000000000001</v>
      </c>
    </row>
    <row r="23" spans="1:11" x14ac:dyDescent="0.2">
      <c r="B23" s="166" t="s">
        <v>0</v>
      </c>
      <c r="C23" s="169"/>
      <c r="D23" s="170">
        <v>0.15</v>
      </c>
      <c r="E23" s="170">
        <v>0.03</v>
      </c>
      <c r="F23" s="171">
        <v>0.82</v>
      </c>
    </row>
    <row r="24" spans="1:11" x14ac:dyDescent="0.2">
      <c r="B24" s="166" t="s">
        <v>6</v>
      </c>
      <c r="C24" s="169"/>
      <c r="D24" s="170">
        <v>0.15</v>
      </c>
      <c r="E24" s="170">
        <v>0.03</v>
      </c>
      <c r="F24" s="171">
        <v>0.82</v>
      </c>
    </row>
    <row r="25" spans="1:11" x14ac:dyDescent="0.2">
      <c r="B25" s="166" t="s">
        <v>28</v>
      </c>
      <c r="C25" s="169"/>
      <c r="D25" s="170">
        <v>0.25</v>
      </c>
      <c r="E25" s="170">
        <v>0.28000000000000003</v>
      </c>
      <c r="F25" s="171">
        <v>0.47</v>
      </c>
    </row>
    <row r="26" spans="1:11" x14ac:dyDescent="0.2">
      <c r="B26" s="166" t="s">
        <v>8</v>
      </c>
      <c r="C26" s="169"/>
      <c r="D26" s="170">
        <v>0.25</v>
      </c>
      <c r="E26" s="170">
        <v>0.28000000000000003</v>
      </c>
      <c r="F26" s="171">
        <v>0.47</v>
      </c>
    </row>
    <row r="27" spans="1:11" x14ac:dyDescent="0.2">
      <c r="B27" s="166" t="s">
        <v>20</v>
      </c>
      <c r="C27" s="169"/>
      <c r="D27" s="170">
        <v>0.27</v>
      </c>
      <c r="E27" s="170">
        <v>0</v>
      </c>
      <c r="F27" s="171">
        <v>0.73</v>
      </c>
    </row>
    <row r="28" spans="1:11" x14ac:dyDescent="0.2">
      <c r="B28" s="166" t="s">
        <v>10</v>
      </c>
      <c r="C28" s="169"/>
      <c r="D28" s="170">
        <v>0.06</v>
      </c>
      <c r="E28" s="170">
        <v>0.08</v>
      </c>
      <c r="F28" s="171">
        <v>0.86</v>
      </c>
    </row>
    <row r="29" spans="1:11" x14ac:dyDescent="0.2">
      <c r="B29" s="166" t="s">
        <v>11</v>
      </c>
      <c r="C29" s="169"/>
      <c r="D29" s="170">
        <v>0.06</v>
      </c>
      <c r="E29" s="170">
        <v>0.08</v>
      </c>
      <c r="F29" s="171">
        <v>0.86</v>
      </c>
    </row>
    <row r="30" spans="1:11" x14ac:dyDescent="0.2">
      <c r="B30" s="172"/>
      <c r="F30" s="173"/>
    </row>
    <row r="31" spans="1:11" x14ac:dyDescent="0.2">
      <c r="B31" s="174" t="s">
        <v>21</v>
      </c>
      <c r="C31" s="175">
        <v>0.44</v>
      </c>
      <c r="D31" s="175">
        <v>0.5</v>
      </c>
      <c r="E31" s="175">
        <v>1.5</v>
      </c>
      <c r="F31" s="176">
        <v>0.85</v>
      </c>
    </row>
    <row r="34" spans="1:6" x14ac:dyDescent="0.2">
      <c r="C34" s="131" t="s">
        <v>51</v>
      </c>
    </row>
    <row r="35" spans="1:6" x14ac:dyDescent="0.2">
      <c r="B35" s="237"/>
      <c r="C35" s="237" t="str">
        <f>$C$21</f>
        <v>Elkomfur</v>
      </c>
      <c r="D35" s="237" t="str">
        <f>$D$21</f>
        <v>Belysning</v>
      </c>
      <c r="E35" s="237" t="str">
        <f>$E$21</f>
        <v>Køle-maskiner, Elkomkompressorer</v>
      </c>
      <c r="F35" s="237" t="str">
        <f>$F$21</f>
        <v>Motorer, mv</v>
      </c>
    </row>
    <row r="36" spans="1:6" x14ac:dyDescent="0.2">
      <c r="B36" s="177" t="s">
        <v>5</v>
      </c>
      <c r="C36" s="155">
        <f>$D$8*$C$22*C$31</f>
        <v>267444.20920420031</v>
      </c>
      <c r="D36" s="155">
        <f>$D$8*$D$22*D$31</f>
        <v>303913.87409568217</v>
      </c>
      <c r="E36" s="155">
        <f>$D$8*$E$22*E$31</f>
        <v>1076443.3347001905</v>
      </c>
      <c r="F36" s="155">
        <f>$D$8*$F$22*F$31</f>
        <v>1689957.2134391514</v>
      </c>
    </row>
    <row r="37" spans="1:6" x14ac:dyDescent="0.2">
      <c r="B37" s="177" t="s">
        <v>20</v>
      </c>
      <c r="C37" s="155"/>
      <c r="D37" s="155">
        <f>$D$13*$D$27*D$31</f>
        <v>195030.08884501483</v>
      </c>
      <c r="E37" s="155">
        <f>$D$13*$E$27*E$31</f>
        <v>0</v>
      </c>
      <c r="F37" s="155">
        <f>$D$13*$F$27*F$31</f>
        <v>896416.0750246793</v>
      </c>
    </row>
    <row r="38" spans="1:6" x14ac:dyDescent="0.2">
      <c r="B38" s="177" t="s">
        <v>8</v>
      </c>
      <c r="C38" s="155"/>
      <c r="D38" s="155">
        <f>$D$12*$D$26*D$31</f>
        <v>78406.714874410274</v>
      </c>
      <c r="E38" s="155">
        <f>$D$12*$E$26*E$31</f>
        <v>263446.56197801855</v>
      </c>
      <c r="F38" s="155">
        <f>$D$12*$F$26*F$31</f>
        <v>250587.86073861519</v>
      </c>
    </row>
    <row r="39" spans="1:6" x14ac:dyDescent="0.2">
      <c r="B39" s="177" t="s">
        <v>28</v>
      </c>
      <c r="C39" s="155"/>
      <c r="D39" s="155">
        <f>$D$11*$D$25*D$31</f>
        <v>160521.2511016615</v>
      </c>
      <c r="E39" s="155">
        <f>$D$11*$E$25*E$31</f>
        <v>539351.40370158269</v>
      </c>
      <c r="F39" s="155">
        <f>$D$11*$F$25*F$31</f>
        <v>513025.91852091008</v>
      </c>
    </row>
    <row r="40" spans="1:6" x14ac:dyDescent="0.2">
      <c r="B40" s="177" t="s">
        <v>10</v>
      </c>
      <c r="C40" s="155"/>
      <c r="D40" s="155">
        <f>$D$14*$D$28*D$31</f>
        <v>1913.7260561532405</v>
      </c>
      <c r="E40" s="155">
        <f>$D$14*$E$28*E$31</f>
        <v>7654.9042246129629</v>
      </c>
      <c r="F40" s="155">
        <f>$D$14*$F$28*F$31</f>
        <v>46631.124901600626</v>
      </c>
    </row>
    <row r="41" spans="1:6" x14ac:dyDescent="0.2">
      <c r="B41" s="177" t="s">
        <v>11</v>
      </c>
      <c r="C41" s="155"/>
      <c r="D41" s="155">
        <f>$D$15*$D$29*D$31</f>
        <v>27765.664584780177</v>
      </c>
      <c r="E41" s="155">
        <f>$D$15*$E$29*E$31</f>
        <v>111062.65833912071</v>
      </c>
      <c r="F41" s="155">
        <f>$D$15*$F$29*F$31</f>
        <v>676556.69371581031</v>
      </c>
    </row>
    <row r="42" spans="1:6" x14ac:dyDescent="0.2">
      <c r="B42" s="177" t="s">
        <v>6</v>
      </c>
      <c r="C42" s="155"/>
      <c r="D42" s="155">
        <f>$D$10*$D$24*D$31</f>
        <v>0</v>
      </c>
      <c r="E42" s="155">
        <f>$D$10*$E$24*E$31</f>
        <v>0</v>
      </c>
      <c r="F42" s="155">
        <f>$D$10*$F$24*F$31</f>
        <v>0</v>
      </c>
    </row>
    <row r="43" spans="1:6" x14ac:dyDescent="0.2">
      <c r="B43" s="177" t="s">
        <v>0</v>
      </c>
      <c r="C43" s="155"/>
      <c r="D43" s="155">
        <f>$D$9*$D$23*D$31</f>
        <v>107542.2670881762</v>
      </c>
      <c r="E43" s="155">
        <f>$D$9*$E$23*E$31</f>
        <v>64525.360252905717</v>
      </c>
      <c r="F43" s="155">
        <f>$D$9*$F$23*F$31</f>
        <v>999426.13547278405</v>
      </c>
    </row>
    <row r="46" spans="1:6" x14ac:dyDescent="0.2">
      <c r="C46" s="131" t="s">
        <v>22</v>
      </c>
    </row>
    <row r="47" spans="1:6" x14ac:dyDescent="0.2">
      <c r="B47" s="178"/>
      <c r="C47" s="178" t="str">
        <f>$C$21</f>
        <v>Elkomfur</v>
      </c>
      <c r="D47" s="178" t="str">
        <f>$D$21</f>
        <v>Belysning</v>
      </c>
      <c r="E47" s="178" t="str">
        <f>$E$21</f>
        <v>Køle-maskiner, Elkomkompressorer</v>
      </c>
      <c r="F47" s="178" t="str">
        <f>$F$21</f>
        <v>Motorer, mv</v>
      </c>
    </row>
    <row r="48" spans="1:6" x14ac:dyDescent="0.2">
      <c r="A48" s="131">
        <v>1</v>
      </c>
      <c r="B48" s="179" t="s">
        <v>5</v>
      </c>
      <c r="C48" s="180">
        <f>$D$8*$C$22*C$31/1000000*3.6</f>
        <v>0.9627991531351211</v>
      </c>
      <c r="D48" s="180">
        <f>$D$8*$D$22*D$31/1000000*3.6</f>
        <v>1.0940899467444558</v>
      </c>
      <c r="E48" s="180">
        <f>$D$8*$E$22*E$31/1000000*3.6</f>
        <v>3.8751960049206859</v>
      </c>
      <c r="F48" s="180">
        <f>$D$8*$F$22*F$31/1000000*3.6</f>
        <v>6.0838459683809454</v>
      </c>
    </row>
    <row r="49" spans="1:6" x14ac:dyDescent="0.2">
      <c r="A49" s="131">
        <v>2</v>
      </c>
      <c r="B49" s="179" t="s">
        <v>20</v>
      </c>
      <c r="C49" s="180"/>
      <c r="D49" s="180">
        <f>$D$13*$D$27*D$31/1000000*3.6</f>
        <v>0.70210831984205335</v>
      </c>
      <c r="E49" s="180">
        <f>$D$13*$E$27*E$31/1000000*3.6</f>
        <v>0</v>
      </c>
      <c r="F49" s="180">
        <f>$D$13*$F$27*F$31/1000000*3.6</f>
        <v>3.2270978700888455</v>
      </c>
    </row>
    <row r="50" spans="1:6" x14ac:dyDescent="0.2">
      <c r="A50" s="131">
        <v>3</v>
      </c>
      <c r="B50" s="179" t="s">
        <v>8</v>
      </c>
      <c r="C50" s="180"/>
      <c r="D50" s="180">
        <f>$D$12*$D$26*D$31/1000000*3.6</f>
        <v>0.28226417354787697</v>
      </c>
      <c r="E50" s="180">
        <f>$D$12*$E$26*E$31/1000000*3.6</f>
        <v>0.9484076231208669</v>
      </c>
      <c r="F50" s="180">
        <f>$D$12*$F$26*F$31/1000000*3.6</f>
        <v>0.90211629865901466</v>
      </c>
    </row>
    <row r="51" spans="1:6" x14ac:dyDescent="0.2">
      <c r="A51" s="131">
        <v>4</v>
      </c>
      <c r="B51" s="179" t="s">
        <v>28</v>
      </c>
      <c r="C51" s="180"/>
      <c r="D51" s="180">
        <f>$D$11*$D$25*D$31/1000000*3.6</f>
        <v>0.57787650396598145</v>
      </c>
      <c r="E51" s="180">
        <f>$D$11*$E$25*E$31/1000000*3.6</f>
        <v>1.9416650533256978</v>
      </c>
      <c r="F51" s="180">
        <f>$D$11*$F$25*F$31/1000000*3.6</f>
        <v>1.8468933066752762</v>
      </c>
    </row>
    <row r="52" spans="1:6" x14ac:dyDescent="0.2">
      <c r="A52" s="131">
        <v>5</v>
      </c>
      <c r="B52" s="179" t="s">
        <v>10</v>
      </c>
      <c r="C52" s="180"/>
      <c r="D52" s="180">
        <f>$D$14*$D$28*D$31/1000000*3.6</f>
        <v>6.8894138021516659E-3</v>
      </c>
      <c r="E52" s="180">
        <f>$D$14*$E$28*E$31/1000000*3.6</f>
        <v>2.7557655208606667E-2</v>
      </c>
      <c r="F52" s="180">
        <f>$D$14*$F$28*F$31/1000000*3.6</f>
        <v>0.16787204964576224</v>
      </c>
    </row>
    <row r="53" spans="1:6" x14ac:dyDescent="0.2">
      <c r="A53" s="131">
        <v>6</v>
      </c>
      <c r="B53" s="179" t="s">
        <v>11</v>
      </c>
      <c r="C53" s="180"/>
      <c r="D53" s="180">
        <f>$D$15*$D$29*D$31/1000000*3.6</f>
        <v>9.9956392505208644E-2</v>
      </c>
      <c r="E53" s="180">
        <f>$D$15*$E$29*E$31/1000000*3.6</f>
        <v>0.39982557002083458</v>
      </c>
      <c r="F53" s="180">
        <f>$D$15*$F$29*F$31/1000000*3.6</f>
        <v>2.4356040973769173</v>
      </c>
    </row>
    <row r="54" spans="1:6" x14ac:dyDescent="0.2">
      <c r="A54" s="131">
        <v>7</v>
      </c>
      <c r="B54" s="179" t="s">
        <v>6</v>
      </c>
      <c r="C54" s="180"/>
      <c r="D54" s="180">
        <f>$D$10*$D$24*D$31/1000000*3.6</f>
        <v>0</v>
      </c>
      <c r="E54" s="180">
        <f>$D$10*$E$24*E$31/1000000*3.6</f>
        <v>0</v>
      </c>
      <c r="F54" s="180">
        <f>$D$10*$F$24*F$31/1000000*3.6</f>
        <v>0</v>
      </c>
    </row>
    <row r="55" spans="1:6" x14ac:dyDescent="0.2">
      <c r="A55" s="131">
        <v>8</v>
      </c>
      <c r="B55" s="179" t="s">
        <v>0</v>
      </c>
      <c r="C55" s="180"/>
      <c r="D55" s="180">
        <f>$D$9*$D$23*D$31/1000000*3.6</f>
        <v>0.38715216151743431</v>
      </c>
      <c r="E55" s="180">
        <f>$D$9*$E$23*E$31/1000000*3.6</f>
        <v>0.23229129691046058</v>
      </c>
      <c r="F55" s="180">
        <f>$D$9*$F$23*F$31/1000000*3.6</f>
        <v>3.5979340877020225</v>
      </c>
    </row>
    <row r="56" spans="1:6" x14ac:dyDescent="0.2">
      <c r="B56" s="181"/>
      <c r="C56" s="181"/>
      <c r="D56" s="181"/>
      <c r="E56" s="181"/>
      <c r="F56" s="181"/>
    </row>
    <row r="62" spans="1:6" x14ac:dyDescent="0.2">
      <c r="C62" s="131" t="s">
        <v>36</v>
      </c>
    </row>
    <row r="63" spans="1:6" x14ac:dyDescent="0.2">
      <c r="B63" s="249"/>
      <c r="C63" s="251" t="s">
        <v>26</v>
      </c>
      <c r="D63" s="251" t="s">
        <v>27</v>
      </c>
      <c r="E63" s="251" t="s">
        <v>50</v>
      </c>
      <c r="F63" s="251" t="s">
        <v>23</v>
      </c>
    </row>
    <row r="64" spans="1:6" x14ac:dyDescent="0.2">
      <c r="B64" s="250"/>
      <c r="C64" s="251"/>
      <c r="D64" s="251"/>
      <c r="E64" s="251"/>
      <c r="F64" s="251"/>
    </row>
    <row r="65" spans="1:9" x14ac:dyDescent="0.2">
      <c r="A65" s="131">
        <v>1100</v>
      </c>
      <c r="B65" s="172" t="s">
        <v>29</v>
      </c>
      <c r="C65" s="122">
        <v>7425465</v>
      </c>
      <c r="D65" s="183">
        <v>85</v>
      </c>
      <c r="E65" s="184">
        <f>C65/D65</f>
        <v>87358.411764705888</v>
      </c>
      <c r="F65" s="185">
        <f t="shared" ref="F65:F84" si="1">C65/1000000*3.6</f>
        <v>26.731674000000002</v>
      </c>
    </row>
    <row r="66" spans="1:9" x14ac:dyDescent="0.2">
      <c r="A66" s="131">
        <v>1200</v>
      </c>
      <c r="B66" s="172" t="s">
        <v>30</v>
      </c>
      <c r="C66" s="123">
        <v>51804116.799999997</v>
      </c>
      <c r="D66" s="186">
        <v>1149</v>
      </c>
      <c r="E66" s="187">
        <f>C66/D66</f>
        <v>45086.263533507394</v>
      </c>
      <c r="F66" s="188">
        <f t="shared" si="1"/>
        <v>186.49482047999999</v>
      </c>
    </row>
    <row r="67" spans="1:9" x14ac:dyDescent="0.2">
      <c r="A67" s="131">
        <v>1300</v>
      </c>
      <c r="B67" s="172" t="s">
        <v>31</v>
      </c>
      <c r="C67" s="123">
        <v>751773</v>
      </c>
      <c r="D67" s="186">
        <v>959</v>
      </c>
      <c r="E67" s="187">
        <f t="shared" ref="E67:E83" si="2">C67/D67</f>
        <v>783.91345151199164</v>
      </c>
      <c r="F67" s="188">
        <f t="shared" si="1"/>
        <v>2.7063828000000001</v>
      </c>
      <c r="I67" s="153"/>
    </row>
    <row r="68" spans="1:9" x14ac:dyDescent="0.2">
      <c r="A68" s="131">
        <v>2100</v>
      </c>
      <c r="B68" s="172" t="s">
        <v>32</v>
      </c>
      <c r="C68" s="123">
        <v>43726595</v>
      </c>
      <c r="D68" s="186">
        <v>203</v>
      </c>
      <c r="E68" s="187">
        <f t="shared" si="2"/>
        <v>215401.94581280788</v>
      </c>
      <c r="F68" s="188">
        <f t="shared" si="1"/>
        <v>157.41574200000002</v>
      </c>
    </row>
    <row r="69" spans="1:9" x14ac:dyDescent="0.2">
      <c r="A69" s="131">
        <v>2200</v>
      </c>
      <c r="B69" s="172" t="s">
        <v>33</v>
      </c>
      <c r="C69" s="123">
        <v>44216</v>
      </c>
      <c r="D69" s="186">
        <v>0</v>
      </c>
      <c r="E69" s="187" t="e">
        <f t="shared" si="2"/>
        <v>#DIV/0!</v>
      </c>
      <c r="F69" s="188">
        <f t="shared" si="1"/>
        <v>0.1591776</v>
      </c>
    </row>
    <row r="70" spans="1:9" x14ac:dyDescent="0.2">
      <c r="A70" s="131">
        <v>3100</v>
      </c>
      <c r="B70" s="172" t="s">
        <v>34</v>
      </c>
      <c r="C70" s="123">
        <v>14962249</v>
      </c>
      <c r="D70" s="186">
        <v>7</v>
      </c>
      <c r="E70" s="187">
        <f t="shared" si="2"/>
        <v>2137464.1428571427</v>
      </c>
      <c r="F70" s="188">
        <f t="shared" si="1"/>
        <v>53.864096400000001</v>
      </c>
    </row>
    <row r="71" spans="1:9" x14ac:dyDescent="0.2">
      <c r="A71" s="131">
        <v>3200</v>
      </c>
      <c r="B71" s="172" t="s">
        <v>35</v>
      </c>
      <c r="C71" s="123">
        <v>255173</v>
      </c>
      <c r="D71" s="186">
        <v>6</v>
      </c>
      <c r="E71" s="187">
        <f t="shared" si="2"/>
        <v>42528.833333333336</v>
      </c>
      <c r="F71" s="188">
        <f t="shared" si="1"/>
        <v>0.91862279999999996</v>
      </c>
    </row>
    <row r="72" spans="1:9" x14ac:dyDescent="0.2">
      <c r="A72" s="131">
        <v>3300</v>
      </c>
      <c r="B72" s="172" t="s">
        <v>37</v>
      </c>
      <c r="C72" s="123">
        <v>1850240</v>
      </c>
      <c r="D72" s="186">
        <v>6</v>
      </c>
      <c r="E72" s="187">
        <f t="shared" si="2"/>
        <v>308373.33333333331</v>
      </c>
      <c r="F72" s="188">
        <f t="shared" si="1"/>
        <v>6.6608640000000001</v>
      </c>
    </row>
    <row r="73" spans="1:9" x14ac:dyDescent="0.2">
      <c r="A73" s="131">
        <v>3400</v>
      </c>
      <c r="B73" s="172" t="s">
        <v>38</v>
      </c>
      <c r="C73" s="123">
        <v>592570</v>
      </c>
      <c r="D73" s="186">
        <v>0</v>
      </c>
      <c r="E73" s="187" t="e">
        <f t="shared" si="2"/>
        <v>#DIV/0!</v>
      </c>
      <c r="F73" s="188">
        <f t="shared" si="1"/>
        <v>2.1332520000000001</v>
      </c>
    </row>
    <row r="74" spans="1:9" x14ac:dyDescent="0.2">
      <c r="A74" s="131">
        <v>3500</v>
      </c>
      <c r="B74" s="172" t="s">
        <v>39</v>
      </c>
      <c r="C74" s="123">
        <v>6232650</v>
      </c>
      <c r="D74" s="186">
        <v>0</v>
      </c>
      <c r="E74" s="187" t="e">
        <f t="shared" si="2"/>
        <v>#DIV/0!</v>
      </c>
      <c r="F74" s="188">
        <f t="shared" si="1"/>
        <v>22.437539999999998</v>
      </c>
    </row>
    <row r="75" spans="1:9" x14ac:dyDescent="0.2">
      <c r="A75" s="131">
        <v>3600</v>
      </c>
      <c r="B75" s="172" t="s">
        <v>40</v>
      </c>
      <c r="C75" s="123">
        <v>1792029</v>
      </c>
      <c r="D75" s="186">
        <v>5</v>
      </c>
      <c r="E75" s="187">
        <f t="shared" si="2"/>
        <v>358405.8</v>
      </c>
      <c r="F75" s="188">
        <f t="shared" si="1"/>
        <v>6.4513044000000006</v>
      </c>
    </row>
    <row r="76" spans="1:9" x14ac:dyDescent="0.2">
      <c r="A76" s="131">
        <v>3700</v>
      </c>
      <c r="B76" s="172" t="s">
        <v>41</v>
      </c>
      <c r="C76" s="123">
        <v>0</v>
      </c>
      <c r="D76" s="186">
        <v>0</v>
      </c>
      <c r="E76" s="187" t="e">
        <f t="shared" si="2"/>
        <v>#DIV/0!</v>
      </c>
      <c r="F76" s="188">
        <f t="shared" si="1"/>
        <v>0</v>
      </c>
    </row>
    <row r="77" spans="1:9" x14ac:dyDescent="0.2">
      <c r="A77" s="131">
        <v>3800</v>
      </c>
      <c r="B77" s="172" t="s">
        <v>42</v>
      </c>
      <c r="C77" s="123">
        <v>10402402</v>
      </c>
      <c r="D77" s="186">
        <v>0</v>
      </c>
      <c r="E77" s="187" t="e">
        <f t="shared" si="2"/>
        <v>#DIV/0!</v>
      </c>
      <c r="F77" s="188">
        <f t="shared" si="1"/>
        <v>37.448647200000003</v>
      </c>
    </row>
    <row r="78" spans="1:9" x14ac:dyDescent="0.2">
      <c r="A78" s="131">
        <v>3900</v>
      </c>
      <c r="B78" s="172" t="s">
        <v>43</v>
      </c>
      <c r="C78" s="123">
        <v>656622</v>
      </c>
      <c r="D78" s="186">
        <v>0</v>
      </c>
      <c r="E78" s="187" t="e">
        <f t="shared" si="2"/>
        <v>#DIV/0!</v>
      </c>
      <c r="F78" s="188">
        <f t="shared" si="1"/>
        <v>2.3638392000000001</v>
      </c>
    </row>
    <row r="79" spans="1:9" x14ac:dyDescent="0.2">
      <c r="A79" s="131">
        <v>4100</v>
      </c>
      <c r="B79" s="172" t="s">
        <v>44</v>
      </c>
      <c r="C79" s="123">
        <v>2106139</v>
      </c>
      <c r="D79" s="186">
        <v>9</v>
      </c>
      <c r="E79" s="187">
        <f t="shared" si="2"/>
        <v>234015.44444444444</v>
      </c>
      <c r="F79" s="188">
        <f t="shared" si="1"/>
        <v>7.5821004000000007</v>
      </c>
    </row>
    <row r="80" spans="1:9" x14ac:dyDescent="0.2">
      <c r="A80" s="131">
        <v>4200</v>
      </c>
      <c r="B80" s="172" t="s">
        <v>45</v>
      </c>
      <c r="C80" s="123">
        <v>19217165</v>
      </c>
      <c r="D80" s="186">
        <v>30</v>
      </c>
      <c r="E80" s="187">
        <f t="shared" si="2"/>
        <v>640572.16666666663</v>
      </c>
      <c r="F80" s="188">
        <f t="shared" si="1"/>
        <v>69.181794000000011</v>
      </c>
    </row>
    <row r="81" spans="1:11" x14ac:dyDescent="0.2">
      <c r="A81" s="131">
        <v>4300</v>
      </c>
      <c r="B81" s="172" t="s">
        <v>46</v>
      </c>
      <c r="C81" s="123">
        <v>10252229</v>
      </c>
      <c r="D81" s="186">
        <v>62</v>
      </c>
      <c r="E81" s="187">
        <f t="shared" si="2"/>
        <v>165358.53225806452</v>
      </c>
      <c r="F81" s="188">
        <f t="shared" si="1"/>
        <v>36.908024400000002</v>
      </c>
    </row>
    <row r="82" spans="1:11" x14ac:dyDescent="0.2">
      <c r="A82" s="131">
        <v>4400</v>
      </c>
      <c r="B82" s="172" t="s">
        <v>47</v>
      </c>
      <c r="C82" s="123">
        <v>21168196</v>
      </c>
      <c r="D82" s="186">
        <v>142</v>
      </c>
      <c r="E82" s="187">
        <f t="shared" si="2"/>
        <v>149071.80281690141</v>
      </c>
      <c r="F82" s="188">
        <f t="shared" si="1"/>
        <v>76.205505599999995</v>
      </c>
    </row>
    <row r="83" spans="1:11" x14ac:dyDescent="0.2">
      <c r="A83" s="131">
        <v>4500</v>
      </c>
      <c r="B83" s="172" t="s">
        <v>48</v>
      </c>
      <c r="C83" s="123">
        <v>2382294</v>
      </c>
      <c r="D83" s="186">
        <v>13</v>
      </c>
      <c r="E83" s="187">
        <f t="shared" si="2"/>
        <v>183253.38461538462</v>
      </c>
      <c r="F83" s="188">
        <f t="shared" si="1"/>
        <v>8.5762584000000004</v>
      </c>
    </row>
    <row r="84" spans="1:11" x14ac:dyDescent="0.2">
      <c r="A84" s="131">
        <v>4600</v>
      </c>
      <c r="B84" s="189" t="s">
        <v>49</v>
      </c>
      <c r="C84" s="190">
        <v>0</v>
      </c>
      <c r="D84" s="191">
        <v>0</v>
      </c>
      <c r="E84" s="192">
        <v>0</v>
      </c>
      <c r="F84" s="193">
        <f t="shared" si="1"/>
        <v>0</v>
      </c>
    </row>
    <row r="85" spans="1:11" x14ac:dyDescent="0.2">
      <c r="B85" s="131" t="s">
        <v>13</v>
      </c>
      <c r="C85" s="153">
        <f>SUM(C65:C84)</f>
        <v>195622123.80000001</v>
      </c>
      <c r="D85" s="153">
        <f>SUM(D65:D84)</f>
        <v>2676</v>
      </c>
      <c r="E85" s="153">
        <f>C85/D85</f>
        <v>73102.437892376693</v>
      </c>
      <c r="F85" s="153">
        <f>SUM(F65:F84)</f>
        <v>704.23964568000008</v>
      </c>
      <c r="I85" s="153"/>
      <c r="J85" s="156"/>
      <c r="K85" s="153"/>
    </row>
    <row r="86" spans="1:11" x14ac:dyDescent="0.2">
      <c r="K86" s="153"/>
    </row>
  </sheetData>
  <mergeCells count="5">
    <mergeCell ref="B63:B64"/>
    <mergeCell ref="C63:C64"/>
    <mergeCell ref="D63:D64"/>
    <mergeCell ref="E63:E64"/>
    <mergeCell ref="F63:F64"/>
  </mergeCells>
  <pageMargins left="0.75" right="0.75" top="1" bottom="1" header="0" footer="0"/>
  <pageSetup paperSize="9" scale="82" fitToHeight="0" orientation="portrait" r:id="rId1"/>
  <headerFooter alignWithMargins="0"/>
  <rowBreaks count="1" manualBreakCount="1">
    <brk id="60" max="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FA994-B63A-455B-A9D9-EFB665F9B790}">
  <sheetPr>
    <pageSetUpPr fitToPage="1"/>
  </sheetPr>
  <dimension ref="A1:Q340"/>
  <sheetViews>
    <sheetView showGridLines="0" topLeftCell="A64" zoomScaleNormal="100" zoomScaleSheetLayoutView="40" workbookViewId="0">
      <selection activeCell="C92" sqref="C92:D112"/>
    </sheetView>
  </sheetViews>
  <sheetFormatPr defaultRowHeight="12.75" x14ac:dyDescent="0.2"/>
  <cols>
    <col min="1" max="1" width="12.7109375" style="131" customWidth="1"/>
    <col min="2" max="2" width="43" style="131" bestFit="1" customWidth="1"/>
    <col min="3" max="3" width="14" style="131" bestFit="1" customWidth="1"/>
    <col min="4" max="4" width="16.85546875" style="131" customWidth="1"/>
    <col min="5" max="5" width="13.140625" style="131" customWidth="1"/>
    <col min="6" max="6" width="14" style="131" bestFit="1" customWidth="1"/>
    <col min="7" max="7" width="8" style="131" bestFit="1" customWidth="1"/>
    <col min="8" max="8" width="4.5703125" style="131" bestFit="1" customWidth="1"/>
    <col min="9" max="9" width="13.5703125" style="131" customWidth="1"/>
    <col min="10" max="10" width="13" style="131" customWidth="1"/>
    <col min="11" max="11" width="12.5703125" style="131" customWidth="1"/>
    <col min="12" max="12" width="14" style="131" bestFit="1" customWidth="1"/>
    <col min="13" max="13" width="17.85546875" style="131" bestFit="1" customWidth="1"/>
    <col min="14" max="14" width="9.140625" style="131"/>
    <col min="15" max="15" width="15.7109375" style="131" bestFit="1" customWidth="1"/>
    <col min="16" max="16" width="11" style="131" customWidth="1"/>
    <col min="17" max="17" width="10.28515625" style="131" customWidth="1"/>
    <col min="18" max="18" width="13.85546875" style="131" customWidth="1"/>
    <col min="19" max="256" width="9.140625" style="131"/>
    <col min="257" max="257" width="12.7109375" style="131" customWidth="1"/>
    <col min="258" max="258" width="43" style="131" bestFit="1" customWidth="1"/>
    <col min="259" max="259" width="12.85546875" style="131" bestFit="1" customWidth="1"/>
    <col min="260" max="260" width="12.42578125" style="131" customWidth="1"/>
    <col min="261" max="261" width="10.28515625" style="131" customWidth="1"/>
    <col min="262" max="262" width="10.140625" style="131" bestFit="1" customWidth="1"/>
    <col min="263" max="263" width="10.42578125" style="131" bestFit="1" customWidth="1"/>
    <col min="264" max="264" width="15" style="131" bestFit="1" customWidth="1"/>
    <col min="265" max="265" width="9.42578125" style="131" bestFit="1" customWidth="1"/>
    <col min="266" max="266" width="13" style="131" bestFit="1" customWidth="1"/>
    <col min="267" max="267" width="16.28515625" style="131" customWidth="1"/>
    <col min="268" max="268" width="14" style="131" bestFit="1" customWidth="1"/>
    <col min="269" max="269" width="17.85546875" style="131" bestFit="1" customWidth="1"/>
    <col min="270" max="270" width="9.140625" style="131"/>
    <col min="271" max="271" width="15.7109375" style="131" bestFit="1" customWidth="1"/>
    <col min="272" max="272" width="11" style="131" customWidth="1"/>
    <col min="273" max="273" width="10.28515625" style="131" customWidth="1"/>
    <col min="274" max="274" width="13.85546875" style="131" customWidth="1"/>
    <col min="275" max="512" width="9.140625" style="131"/>
    <col min="513" max="513" width="12.7109375" style="131" customWidth="1"/>
    <col min="514" max="514" width="43" style="131" bestFit="1" customWidth="1"/>
    <col min="515" max="515" width="12.85546875" style="131" bestFit="1" customWidth="1"/>
    <col min="516" max="516" width="12.42578125" style="131" customWidth="1"/>
    <col min="517" max="517" width="10.28515625" style="131" customWidth="1"/>
    <col min="518" max="518" width="10.140625" style="131" bestFit="1" customWidth="1"/>
    <col min="519" max="519" width="10.42578125" style="131" bestFit="1" customWidth="1"/>
    <col min="520" max="520" width="15" style="131" bestFit="1" customWidth="1"/>
    <col min="521" max="521" width="9.42578125" style="131" bestFit="1" customWidth="1"/>
    <col min="522" max="522" width="13" style="131" bestFit="1" customWidth="1"/>
    <col min="523" max="523" width="16.28515625" style="131" customWidth="1"/>
    <col min="524" max="524" width="14" style="131" bestFit="1" customWidth="1"/>
    <col min="525" max="525" width="17.85546875" style="131" bestFit="1" customWidth="1"/>
    <col min="526" max="526" width="9.140625" style="131"/>
    <col min="527" max="527" width="15.7109375" style="131" bestFit="1" customWidth="1"/>
    <col min="528" max="528" width="11" style="131" customWidth="1"/>
    <col min="529" max="529" width="10.28515625" style="131" customWidth="1"/>
    <col min="530" max="530" width="13.85546875" style="131" customWidth="1"/>
    <col min="531" max="768" width="9.140625" style="131"/>
    <col min="769" max="769" width="12.7109375" style="131" customWidth="1"/>
    <col min="770" max="770" width="43" style="131" bestFit="1" customWidth="1"/>
    <col min="771" max="771" width="12.85546875" style="131" bestFit="1" customWidth="1"/>
    <col min="772" max="772" width="12.42578125" style="131" customWidth="1"/>
    <col min="773" max="773" width="10.28515625" style="131" customWidth="1"/>
    <col min="774" max="774" width="10.140625" style="131" bestFit="1" customWidth="1"/>
    <col min="775" max="775" width="10.42578125" style="131" bestFit="1" customWidth="1"/>
    <col min="776" max="776" width="15" style="131" bestFit="1" customWidth="1"/>
    <col min="777" max="777" width="9.42578125" style="131" bestFit="1" customWidth="1"/>
    <col min="778" max="778" width="13" style="131" bestFit="1" customWidth="1"/>
    <col min="779" max="779" width="16.28515625" style="131" customWidth="1"/>
    <col min="780" max="780" width="14" style="131" bestFit="1" customWidth="1"/>
    <col min="781" max="781" width="17.85546875" style="131" bestFit="1" customWidth="1"/>
    <col min="782" max="782" width="9.140625" style="131"/>
    <col min="783" max="783" width="15.7109375" style="131" bestFit="1" customWidth="1"/>
    <col min="784" max="784" width="11" style="131" customWidth="1"/>
    <col min="785" max="785" width="10.28515625" style="131" customWidth="1"/>
    <col min="786" max="786" width="13.85546875" style="131" customWidth="1"/>
    <col min="787" max="1024" width="9.140625" style="131"/>
    <col min="1025" max="1025" width="12.7109375" style="131" customWidth="1"/>
    <col min="1026" max="1026" width="43" style="131" bestFit="1" customWidth="1"/>
    <col min="1027" max="1027" width="12.85546875" style="131" bestFit="1" customWidth="1"/>
    <col min="1028" max="1028" width="12.42578125" style="131" customWidth="1"/>
    <col min="1029" max="1029" width="10.28515625" style="131" customWidth="1"/>
    <col min="1030" max="1030" width="10.140625" style="131" bestFit="1" customWidth="1"/>
    <col min="1031" max="1031" width="10.42578125" style="131" bestFit="1" customWidth="1"/>
    <col min="1032" max="1032" width="15" style="131" bestFit="1" customWidth="1"/>
    <col min="1033" max="1033" width="9.42578125" style="131" bestFit="1" customWidth="1"/>
    <col min="1034" max="1034" width="13" style="131" bestFit="1" customWidth="1"/>
    <col min="1035" max="1035" width="16.28515625" style="131" customWidth="1"/>
    <col min="1036" max="1036" width="14" style="131" bestFit="1" customWidth="1"/>
    <col min="1037" max="1037" width="17.85546875" style="131" bestFit="1" customWidth="1"/>
    <col min="1038" max="1038" width="9.140625" style="131"/>
    <col min="1039" max="1039" width="15.7109375" style="131" bestFit="1" customWidth="1"/>
    <col min="1040" max="1040" width="11" style="131" customWidth="1"/>
    <col min="1041" max="1041" width="10.28515625" style="131" customWidth="1"/>
    <col min="1042" max="1042" width="13.85546875" style="131" customWidth="1"/>
    <col min="1043" max="1280" width="9.140625" style="131"/>
    <col min="1281" max="1281" width="12.7109375" style="131" customWidth="1"/>
    <col min="1282" max="1282" width="43" style="131" bestFit="1" customWidth="1"/>
    <col min="1283" max="1283" width="12.85546875" style="131" bestFit="1" customWidth="1"/>
    <col min="1284" max="1284" width="12.42578125" style="131" customWidth="1"/>
    <col min="1285" max="1285" width="10.28515625" style="131" customWidth="1"/>
    <col min="1286" max="1286" width="10.140625" style="131" bestFit="1" customWidth="1"/>
    <col min="1287" max="1287" width="10.42578125" style="131" bestFit="1" customWidth="1"/>
    <col min="1288" max="1288" width="15" style="131" bestFit="1" customWidth="1"/>
    <col min="1289" max="1289" width="9.42578125" style="131" bestFit="1" customWidth="1"/>
    <col min="1290" max="1290" width="13" style="131" bestFit="1" customWidth="1"/>
    <col min="1291" max="1291" width="16.28515625" style="131" customWidth="1"/>
    <col min="1292" max="1292" width="14" style="131" bestFit="1" customWidth="1"/>
    <col min="1293" max="1293" width="17.85546875" style="131" bestFit="1" customWidth="1"/>
    <col min="1294" max="1294" width="9.140625" style="131"/>
    <col min="1295" max="1295" width="15.7109375" style="131" bestFit="1" customWidth="1"/>
    <col min="1296" max="1296" width="11" style="131" customWidth="1"/>
    <col min="1297" max="1297" width="10.28515625" style="131" customWidth="1"/>
    <col min="1298" max="1298" width="13.85546875" style="131" customWidth="1"/>
    <col min="1299" max="1536" width="9.140625" style="131"/>
    <col min="1537" max="1537" width="12.7109375" style="131" customWidth="1"/>
    <col min="1538" max="1538" width="43" style="131" bestFit="1" customWidth="1"/>
    <col min="1539" max="1539" width="12.85546875" style="131" bestFit="1" customWidth="1"/>
    <col min="1540" max="1540" width="12.42578125" style="131" customWidth="1"/>
    <col min="1541" max="1541" width="10.28515625" style="131" customWidth="1"/>
    <col min="1542" max="1542" width="10.140625" style="131" bestFit="1" customWidth="1"/>
    <col min="1543" max="1543" width="10.42578125" style="131" bestFit="1" customWidth="1"/>
    <col min="1544" max="1544" width="15" style="131" bestFit="1" customWidth="1"/>
    <col min="1545" max="1545" width="9.42578125" style="131" bestFit="1" customWidth="1"/>
    <col min="1546" max="1546" width="13" style="131" bestFit="1" customWidth="1"/>
    <col min="1547" max="1547" width="16.28515625" style="131" customWidth="1"/>
    <col min="1548" max="1548" width="14" style="131" bestFit="1" customWidth="1"/>
    <col min="1549" max="1549" width="17.85546875" style="131" bestFit="1" customWidth="1"/>
    <col min="1550" max="1550" width="9.140625" style="131"/>
    <col min="1551" max="1551" width="15.7109375" style="131" bestFit="1" customWidth="1"/>
    <col min="1552" max="1552" width="11" style="131" customWidth="1"/>
    <col min="1553" max="1553" width="10.28515625" style="131" customWidth="1"/>
    <col min="1554" max="1554" width="13.85546875" style="131" customWidth="1"/>
    <col min="1555" max="1792" width="9.140625" style="131"/>
    <col min="1793" max="1793" width="12.7109375" style="131" customWidth="1"/>
    <col min="1794" max="1794" width="43" style="131" bestFit="1" customWidth="1"/>
    <col min="1795" max="1795" width="12.85546875" style="131" bestFit="1" customWidth="1"/>
    <col min="1796" max="1796" width="12.42578125" style="131" customWidth="1"/>
    <col min="1797" max="1797" width="10.28515625" style="131" customWidth="1"/>
    <col min="1798" max="1798" width="10.140625" style="131" bestFit="1" customWidth="1"/>
    <col min="1799" max="1799" width="10.42578125" style="131" bestFit="1" customWidth="1"/>
    <col min="1800" max="1800" width="15" style="131" bestFit="1" customWidth="1"/>
    <col min="1801" max="1801" width="9.42578125" style="131" bestFit="1" customWidth="1"/>
    <col min="1802" max="1802" width="13" style="131" bestFit="1" customWidth="1"/>
    <col min="1803" max="1803" width="16.28515625" style="131" customWidth="1"/>
    <col min="1804" max="1804" width="14" style="131" bestFit="1" customWidth="1"/>
    <col min="1805" max="1805" width="17.85546875" style="131" bestFit="1" customWidth="1"/>
    <col min="1806" max="1806" width="9.140625" style="131"/>
    <col min="1807" max="1807" width="15.7109375" style="131" bestFit="1" customWidth="1"/>
    <col min="1808" max="1808" width="11" style="131" customWidth="1"/>
    <col min="1809" max="1809" width="10.28515625" style="131" customWidth="1"/>
    <col min="1810" max="1810" width="13.85546875" style="131" customWidth="1"/>
    <col min="1811" max="2048" width="9.140625" style="131"/>
    <col min="2049" max="2049" width="12.7109375" style="131" customWidth="1"/>
    <col min="2050" max="2050" width="43" style="131" bestFit="1" customWidth="1"/>
    <col min="2051" max="2051" width="12.85546875" style="131" bestFit="1" customWidth="1"/>
    <col min="2052" max="2052" width="12.42578125" style="131" customWidth="1"/>
    <col min="2053" max="2053" width="10.28515625" style="131" customWidth="1"/>
    <col min="2054" max="2054" width="10.140625" style="131" bestFit="1" customWidth="1"/>
    <col min="2055" max="2055" width="10.42578125" style="131" bestFit="1" customWidth="1"/>
    <col min="2056" max="2056" width="15" style="131" bestFit="1" customWidth="1"/>
    <col min="2057" max="2057" width="9.42578125" style="131" bestFit="1" customWidth="1"/>
    <col min="2058" max="2058" width="13" style="131" bestFit="1" customWidth="1"/>
    <col min="2059" max="2059" width="16.28515625" style="131" customWidth="1"/>
    <col min="2060" max="2060" width="14" style="131" bestFit="1" customWidth="1"/>
    <col min="2061" max="2061" width="17.85546875" style="131" bestFit="1" customWidth="1"/>
    <col min="2062" max="2062" width="9.140625" style="131"/>
    <col min="2063" max="2063" width="15.7109375" style="131" bestFit="1" customWidth="1"/>
    <col min="2064" max="2064" width="11" style="131" customWidth="1"/>
    <col min="2065" max="2065" width="10.28515625" style="131" customWidth="1"/>
    <col min="2066" max="2066" width="13.85546875" style="131" customWidth="1"/>
    <col min="2067" max="2304" width="9.140625" style="131"/>
    <col min="2305" max="2305" width="12.7109375" style="131" customWidth="1"/>
    <col min="2306" max="2306" width="43" style="131" bestFit="1" customWidth="1"/>
    <col min="2307" max="2307" width="12.85546875" style="131" bestFit="1" customWidth="1"/>
    <col min="2308" max="2308" width="12.42578125" style="131" customWidth="1"/>
    <col min="2309" max="2309" width="10.28515625" style="131" customWidth="1"/>
    <col min="2310" max="2310" width="10.140625" style="131" bestFit="1" customWidth="1"/>
    <col min="2311" max="2311" width="10.42578125" style="131" bestFit="1" customWidth="1"/>
    <col min="2312" max="2312" width="15" style="131" bestFit="1" customWidth="1"/>
    <col min="2313" max="2313" width="9.42578125" style="131" bestFit="1" customWidth="1"/>
    <col min="2314" max="2314" width="13" style="131" bestFit="1" customWidth="1"/>
    <col min="2315" max="2315" width="16.28515625" style="131" customWidth="1"/>
    <col min="2316" max="2316" width="14" style="131" bestFit="1" customWidth="1"/>
    <col min="2317" max="2317" width="17.85546875" style="131" bestFit="1" customWidth="1"/>
    <col min="2318" max="2318" width="9.140625" style="131"/>
    <col min="2319" max="2319" width="15.7109375" style="131" bestFit="1" customWidth="1"/>
    <col min="2320" max="2320" width="11" style="131" customWidth="1"/>
    <col min="2321" max="2321" width="10.28515625" style="131" customWidth="1"/>
    <col min="2322" max="2322" width="13.85546875" style="131" customWidth="1"/>
    <col min="2323" max="2560" width="9.140625" style="131"/>
    <col min="2561" max="2561" width="12.7109375" style="131" customWidth="1"/>
    <col min="2562" max="2562" width="43" style="131" bestFit="1" customWidth="1"/>
    <col min="2563" max="2563" width="12.85546875" style="131" bestFit="1" customWidth="1"/>
    <col min="2564" max="2564" width="12.42578125" style="131" customWidth="1"/>
    <col min="2565" max="2565" width="10.28515625" style="131" customWidth="1"/>
    <col min="2566" max="2566" width="10.140625" style="131" bestFit="1" customWidth="1"/>
    <col min="2567" max="2567" width="10.42578125" style="131" bestFit="1" customWidth="1"/>
    <col min="2568" max="2568" width="15" style="131" bestFit="1" customWidth="1"/>
    <col min="2569" max="2569" width="9.42578125" style="131" bestFit="1" customWidth="1"/>
    <col min="2570" max="2570" width="13" style="131" bestFit="1" customWidth="1"/>
    <col min="2571" max="2571" width="16.28515625" style="131" customWidth="1"/>
    <col min="2572" max="2572" width="14" style="131" bestFit="1" customWidth="1"/>
    <col min="2573" max="2573" width="17.85546875" style="131" bestFit="1" customWidth="1"/>
    <col min="2574" max="2574" width="9.140625" style="131"/>
    <col min="2575" max="2575" width="15.7109375" style="131" bestFit="1" customWidth="1"/>
    <col min="2576" max="2576" width="11" style="131" customWidth="1"/>
    <col min="2577" max="2577" width="10.28515625" style="131" customWidth="1"/>
    <col min="2578" max="2578" width="13.85546875" style="131" customWidth="1"/>
    <col min="2579" max="2816" width="9.140625" style="131"/>
    <col min="2817" max="2817" width="12.7109375" style="131" customWidth="1"/>
    <col min="2818" max="2818" width="43" style="131" bestFit="1" customWidth="1"/>
    <col min="2819" max="2819" width="12.85546875" style="131" bestFit="1" customWidth="1"/>
    <col min="2820" max="2820" width="12.42578125" style="131" customWidth="1"/>
    <col min="2821" max="2821" width="10.28515625" style="131" customWidth="1"/>
    <col min="2822" max="2822" width="10.140625" style="131" bestFit="1" customWidth="1"/>
    <col min="2823" max="2823" width="10.42578125" style="131" bestFit="1" customWidth="1"/>
    <col min="2824" max="2824" width="15" style="131" bestFit="1" customWidth="1"/>
    <col min="2825" max="2825" width="9.42578125" style="131" bestFit="1" customWidth="1"/>
    <col min="2826" max="2826" width="13" style="131" bestFit="1" customWidth="1"/>
    <col min="2827" max="2827" width="16.28515625" style="131" customWidth="1"/>
    <col min="2828" max="2828" width="14" style="131" bestFit="1" customWidth="1"/>
    <col min="2829" max="2829" width="17.85546875" style="131" bestFit="1" customWidth="1"/>
    <col min="2830" max="2830" width="9.140625" style="131"/>
    <col min="2831" max="2831" width="15.7109375" style="131" bestFit="1" customWidth="1"/>
    <col min="2832" max="2832" width="11" style="131" customWidth="1"/>
    <col min="2833" max="2833" width="10.28515625" style="131" customWidth="1"/>
    <col min="2834" max="2834" width="13.85546875" style="131" customWidth="1"/>
    <col min="2835" max="3072" width="9.140625" style="131"/>
    <col min="3073" max="3073" width="12.7109375" style="131" customWidth="1"/>
    <col min="3074" max="3074" width="43" style="131" bestFit="1" customWidth="1"/>
    <col min="3075" max="3075" width="12.85546875" style="131" bestFit="1" customWidth="1"/>
    <col min="3076" max="3076" width="12.42578125" style="131" customWidth="1"/>
    <col min="3077" max="3077" width="10.28515625" style="131" customWidth="1"/>
    <col min="3078" max="3078" width="10.140625" style="131" bestFit="1" customWidth="1"/>
    <col min="3079" max="3079" width="10.42578125" style="131" bestFit="1" customWidth="1"/>
    <col min="3080" max="3080" width="15" style="131" bestFit="1" customWidth="1"/>
    <col min="3081" max="3081" width="9.42578125" style="131" bestFit="1" customWidth="1"/>
    <col min="3082" max="3082" width="13" style="131" bestFit="1" customWidth="1"/>
    <col min="3083" max="3083" width="16.28515625" style="131" customWidth="1"/>
    <col min="3084" max="3084" width="14" style="131" bestFit="1" customWidth="1"/>
    <col min="3085" max="3085" width="17.85546875" style="131" bestFit="1" customWidth="1"/>
    <col min="3086" max="3086" width="9.140625" style="131"/>
    <col min="3087" max="3087" width="15.7109375" style="131" bestFit="1" customWidth="1"/>
    <col min="3088" max="3088" width="11" style="131" customWidth="1"/>
    <col min="3089" max="3089" width="10.28515625" style="131" customWidth="1"/>
    <col min="3090" max="3090" width="13.85546875" style="131" customWidth="1"/>
    <col min="3091" max="3328" width="9.140625" style="131"/>
    <col min="3329" max="3329" width="12.7109375" style="131" customWidth="1"/>
    <col min="3330" max="3330" width="43" style="131" bestFit="1" customWidth="1"/>
    <col min="3331" max="3331" width="12.85546875" style="131" bestFit="1" customWidth="1"/>
    <col min="3332" max="3332" width="12.42578125" style="131" customWidth="1"/>
    <col min="3333" max="3333" width="10.28515625" style="131" customWidth="1"/>
    <col min="3334" max="3334" width="10.140625" style="131" bestFit="1" customWidth="1"/>
    <col min="3335" max="3335" width="10.42578125" style="131" bestFit="1" customWidth="1"/>
    <col min="3336" max="3336" width="15" style="131" bestFit="1" customWidth="1"/>
    <col min="3337" max="3337" width="9.42578125" style="131" bestFit="1" customWidth="1"/>
    <col min="3338" max="3338" width="13" style="131" bestFit="1" customWidth="1"/>
    <col min="3339" max="3339" width="16.28515625" style="131" customWidth="1"/>
    <col min="3340" max="3340" width="14" style="131" bestFit="1" customWidth="1"/>
    <col min="3341" max="3341" width="17.85546875" style="131" bestFit="1" customWidth="1"/>
    <col min="3342" max="3342" width="9.140625" style="131"/>
    <col min="3343" max="3343" width="15.7109375" style="131" bestFit="1" customWidth="1"/>
    <col min="3344" max="3344" width="11" style="131" customWidth="1"/>
    <col min="3345" max="3345" width="10.28515625" style="131" customWidth="1"/>
    <col min="3346" max="3346" width="13.85546875" style="131" customWidth="1"/>
    <col min="3347" max="3584" width="9.140625" style="131"/>
    <col min="3585" max="3585" width="12.7109375" style="131" customWidth="1"/>
    <col min="3586" max="3586" width="43" style="131" bestFit="1" customWidth="1"/>
    <col min="3587" max="3587" width="12.85546875" style="131" bestFit="1" customWidth="1"/>
    <col min="3588" max="3588" width="12.42578125" style="131" customWidth="1"/>
    <col min="3589" max="3589" width="10.28515625" style="131" customWidth="1"/>
    <col min="3590" max="3590" width="10.140625" style="131" bestFit="1" customWidth="1"/>
    <col min="3591" max="3591" width="10.42578125" style="131" bestFit="1" customWidth="1"/>
    <col min="3592" max="3592" width="15" style="131" bestFit="1" customWidth="1"/>
    <col min="3593" max="3593" width="9.42578125" style="131" bestFit="1" customWidth="1"/>
    <col min="3594" max="3594" width="13" style="131" bestFit="1" customWidth="1"/>
    <col min="3595" max="3595" width="16.28515625" style="131" customWidth="1"/>
    <col min="3596" max="3596" width="14" style="131" bestFit="1" customWidth="1"/>
    <col min="3597" max="3597" width="17.85546875" style="131" bestFit="1" customWidth="1"/>
    <col min="3598" max="3598" width="9.140625" style="131"/>
    <col min="3599" max="3599" width="15.7109375" style="131" bestFit="1" customWidth="1"/>
    <col min="3600" max="3600" width="11" style="131" customWidth="1"/>
    <col min="3601" max="3601" width="10.28515625" style="131" customWidth="1"/>
    <col min="3602" max="3602" width="13.85546875" style="131" customWidth="1"/>
    <col min="3603" max="3840" width="9.140625" style="131"/>
    <col min="3841" max="3841" width="12.7109375" style="131" customWidth="1"/>
    <col min="3842" max="3842" width="43" style="131" bestFit="1" customWidth="1"/>
    <col min="3843" max="3843" width="12.85546875" style="131" bestFit="1" customWidth="1"/>
    <col min="3844" max="3844" width="12.42578125" style="131" customWidth="1"/>
    <col min="3845" max="3845" width="10.28515625" style="131" customWidth="1"/>
    <col min="3846" max="3846" width="10.140625" style="131" bestFit="1" customWidth="1"/>
    <col min="3847" max="3847" width="10.42578125" style="131" bestFit="1" customWidth="1"/>
    <col min="3848" max="3848" width="15" style="131" bestFit="1" customWidth="1"/>
    <col min="3849" max="3849" width="9.42578125" style="131" bestFit="1" customWidth="1"/>
    <col min="3850" max="3850" width="13" style="131" bestFit="1" customWidth="1"/>
    <col min="3851" max="3851" width="16.28515625" style="131" customWidth="1"/>
    <col min="3852" max="3852" width="14" style="131" bestFit="1" customWidth="1"/>
    <col min="3853" max="3853" width="17.85546875" style="131" bestFit="1" customWidth="1"/>
    <col min="3854" max="3854" width="9.140625" style="131"/>
    <col min="3855" max="3855" width="15.7109375" style="131" bestFit="1" customWidth="1"/>
    <col min="3856" max="3856" width="11" style="131" customWidth="1"/>
    <col min="3857" max="3857" width="10.28515625" style="131" customWidth="1"/>
    <col min="3858" max="3858" width="13.85546875" style="131" customWidth="1"/>
    <col min="3859" max="4096" width="9.140625" style="131"/>
    <col min="4097" max="4097" width="12.7109375" style="131" customWidth="1"/>
    <col min="4098" max="4098" width="43" style="131" bestFit="1" customWidth="1"/>
    <col min="4099" max="4099" width="12.85546875" style="131" bestFit="1" customWidth="1"/>
    <col min="4100" max="4100" width="12.42578125" style="131" customWidth="1"/>
    <col min="4101" max="4101" width="10.28515625" style="131" customWidth="1"/>
    <col min="4102" max="4102" width="10.140625" style="131" bestFit="1" customWidth="1"/>
    <col min="4103" max="4103" width="10.42578125" style="131" bestFit="1" customWidth="1"/>
    <col min="4104" max="4104" width="15" style="131" bestFit="1" customWidth="1"/>
    <col min="4105" max="4105" width="9.42578125" style="131" bestFit="1" customWidth="1"/>
    <col min="4106" max="4106" width="13" style="131" bestFit="1" customWidth="1"/>
    <col min="4107" max="4107" width="16.28515625" style="131" customWidth="1"/>
    <col min="4108" max="4108" width="14" style="131" bestFit="1" customWidth="1"/>
    <col min="4109" max="4109" width="17.85546875" style="131" bestFit="1" customWidth="1"/>
    <col min="4110" max="4110" width="9.140625" style="131"/>
    <col min="4111" max="4111" width="15.7109375" style="131" bestFit="1" customWidth="1"/>
    <col min="4112" max="4112" width="11" style="131" customWidth="1"/>
    <col min="4113" max="4113" width="10.28515625" style="131" customWidth="1"/>
    <col min="4114" max="4114" width="13.85546875" style="131" customWidth="1"/>
    <col min="4115" max="4352" width="9.140625" style="131"/>
    <col min="4353" max="4353" width="12.7109375" style="131" customWidth="1"/>
    <col min="4354" max="4354" width="43" style="131" bestFit="1" customWidth="1"/>
    <col min="4355" max="4355" width="12.85546875" style="131" bestFit="1" customWidth="1"/>
    <col min="4356" max="4356" width="12.42578125" style="131" customWidth="1"/>
    <col min="4357" max="4357" width="10.28515625" style="131" customWidth="1"/>
    <col min="4358" max="4358" width="10.140625" style="131" bestFit="1" customWidth="1"/>
    <col min="4359" max="4359" width="10.42578125" style="131" bestFit="1" customWidth="1"/>
    <col min="4360" max="4360" width="15" style="131" bestFit="1" customWidth="1"/>
    <col min="4361" max="4361" width="9.42578125" style="131" bestFit="1" customWidth="1"/>
    <col min="4362" max="4362" width="13" style="131" bestFit="1" customWidth="1"/>
    <col min="4363" max="4363" width="16.28515625" style="131" customWidth="1"/>
    <col min="4364" max="4364" width="14" style="131" bestFit="1" customWidth="1"/>
    <col min="4365" max="4365" width="17.85546875" style="131" bestFit="1" customWidth="1"/>
    <col min="4366" max="4366" width="9.140625" style="131"/>
    <col min="4367" max="4367" width="15.7109375" style="131" bestFit="1" customWidth="1"/>
    <col min="4368" max="4368" width="11" style="131" customWidth="1"/>
    <col min="4369" max="4369" width="10.28515625" style="131" customWidth="1"/>
    <col min="4370" max="4370" width="13.85546875" style="131" customWidth="1"/>
    <col min="4371" max="4608" width="9.140625" style="131"/>
    <col min="4609" max="4609" width="12.7109375" style="131" customWidth="1"/>
    <col min="4610" max="4610" width="43" style="131" bestFit="1" customWidth="1"/>
    <col min="4611" max="4611" width="12.85546875" style="131" bestFit="1" customWidth="1"/>
    <col min="4612" max="4612" width="12.42578125" style="131" customWidth="1"/>
    <col min="4613" max="4613" width="10.28515625" style="131" customWidth="1"/>
    <col min="4614" max="4614" width="10.140625" style="131" bestFit="1" customWidth="1"/>
    <col min="4615" max="4615" width="10.42578125" style="131" bestFit="1" customWidth="1"/>
    <col min="4616" max="4616" width="15" style="131" bestFit="1" customWidth="1"/>
    <col min="4617" max="4617" width="9.42578125" style="131" bestFit="1" customWidth="1"/>
    <col min="4618" max="4618" width="13" style="131" bestFit="1" customWidth="1"/>
    <col min="4619" max="4619" width="16.28515625" style="131" customWidth="1"/>
    <col min="4620" max="4620" width="14" style="131" bestFit="1" customWidth="1"/>
    <col min="4621" max="4621" width="17.85546875" style="131" bestFit="1" customWidth="1"/>
    <col min="4622" max="4622" width="9.140625" style="131"/>
    <col min="4623" max="4623" width="15.7109375" style="131" bestFit="1" customWidth="1"/>
    <col min="4624" max="4624" width="11" style="131" customWidth="1"/>
    <col min="4625" max="4625" width="10.28515625" style="131" customWidth="1"/>
    <col min="4626" max="4626" width="13.85546875" style="131" customWidth="1"/>
    <col min="4627" max="4864" width="9.140625" style="131"/>
    <col min="4865" max="4865" width="12.7109375" style="131" customWidth="1"/>
    <col min="4866" max="4866" width="43" style="131" bestFit="1" customWidth="1"/>
    <col min="4867" max="4867" width="12.85546875" style="131" bestFit="1" customWidth="1"/>
    <col min="4868" max="4868" width="12.42578125" style="131" customWidth="1"/>
    <col min="4869" max="4869" width="10.28515625" style="131" customWidth="1"/>
    <col min="4870" max="4870" width="10.140625" style="131" bestFit="1" customWidth="1"/>
    <col min="4871" max="4871" width="10.42578125" style="131" bestFit="1" customWidth="1"/>
    <col min="4872" max="4872" width="15" style="131" bestFit="1" customWidth="1"/>
    <col min="4873" max="4873" width="9.42578125" style="131" bestFit="1" customWidth="1"/>
    <col min="4874" max="4874" width="13" style="131" bestFit="1" customWidth="1"/>
    <col min="4875" max="4875" width="16.28515625" style="131" customWidth="1"/>
    <col min="4876" max="4876" width="14" style="131" bestFit="1" customWidth="1"/>
    <col min="4877" max="4877" width="17.85546875" style="131" bestFit="1" customWidth="1"/>
    <col min="4878" max="4878" width="9.140625" style="131"/>
    <col min="4879" max="4879" width="15.7109375" style="131" bestFit="1" customWidth="1"/>
    <col min="4880" max="4880" width="11" style="131" customWidth="1"/>
    <col min="4881" max="4881" width="10.28515625" style="131" customWidth="1"/>
    <col min="4882" max="4882" width="13.85546875" style="131" customWidth="1"/>
    <col min="4883" max="5120" width="9.140625" style="131"/>
    <col min="5121" max="5121" width="12.7109375" style="131" customWidth="1"/>
    <col min="5122" max="5122" width="43" style="131" bestFit="1" customWidth="1"/>
    <col min="5123" max="5123" width="12.85546875" style="131" bestFit="1" customWidth="1"/>
    <col min="5124" max="5124" width="12.42578125" style="131" customWidth="1"/>
    <col min="5125" max="5125" width="10.28515625" style="131" customWidth="1"/>
    <col min="5126" max="5126" width="10.140625" style="131" bestFit="1" customWidth="1"/>
    <col min="5127" max="5127" width="10.42578125" style="131" bestFit="1" customWidth="1"/>
    <col min="5128" max="5128" width="15" style="131" bestFit="1" customWidth="1"/>
    <col min="5129" max="5129" width="9.42578125" style="131" bestFit="1" customWidth="1"/>
    <col min="5130" max="5130" width="13" style="131" bestFit="1" customWidth="1"/>
    <col min="5131" max="5131" width="16.28515625" style="131" customWidth="1"/>
    <col min="5132" max="5132" width="14" style="131" bestFit="1" customWidth="1"/>
    <col min="5133" max="5133" width="17.85546875" style="131" bestFit="1" customWidth="1"/>
    <col min="5134" max="5134" width="9.140625" style="131"/>
    <col min="5135" max="5135" width="15.7109375" style="131" bestFit="1" customWidth="1"/>
    <col min="5136" max="5136" width="11" style="131" customWidth="1"/>
    <col min="5137" max="5137" width="10.28515625" style="131" customWidth="1"/>
    <col min="5138" max="5138" width="13.85546875" style="131" customWidth="1"/>
    <col min="5139" max="5376" width="9.140625" style="131"/>
    <col min="5377" max="5377" width="12.7109375" style="131" customWidth="1"/>
    <col min="5378" max="5378" width="43" style="131" bestFit="1" customWidth="1"/>
    <col min="5379" max="5379" width="12.85546875" style="131" bestFit="1" customWidth="1"/>
    <col min="5380" max="5380" width="12.42578125" style="131" customWidth="1"/>
    <col min="5381" max="5381" width="10.28515625" style="131" customWidth="1"/>
    <col min="5382" max="5382" width="10.140625" style="131" bestFit="1" customWidth="1"/>
    <col min="5383" max="5383" width="10.42578125" style="131" bestFit="1" customWidth="1"/>
    <col min="5384" max="5384" width="15" style="131" bestFit="1" customWidth="1"/>
    <col min="5385" max="5385" width="9.42578125" style="131" bestFit="1" customWidth="1"/>
    <col min="5386" max="5386" width="13" style="131" bestFit="1" customWidth="1"/>
    <col min="5387" max="5387" width="16.28515625" style="131" customWidth="1"/>
    <col min="5388" max="5388" width="14" style="131" bestFit="1" customWidth="1"/>
    <col min="5389" max="5389" width="17.85546875" style="131" bestFit="1" customWidth="1"/>
    <col min="5390" max="5390" width="9.140625" style="131"/>
    <col min="5391" max="5391" width="15.7109375" style="131" bestFit="1" customWidth="1"/>
    <col min="5392" max="5392" width="11" style="131" customWidth="1"/>
    <col min="5393" max="5393" width="10.28515625" style="131" customWidth="1"/>
    <col min="5394" max="5394" width="13.85546875" style="131" customWidth="1"/>
    <col min="5395" max="5632" width="9.140625" style="131"/>
    <col min="5633" max="5633" width="12.7109375" style="131" customWidth="1"/>
    <col min="5634" max="5634" width="43" style="131" bestFit="1" customWidth="1"/>
    <col min="5635" max="5635" width="12.85546875" style="131" bestFit="1" customWidth="1"/>
    <col min="5636" max="5636" width="12.42578125" style="131" customWidth="1"/>
    <col min="5637" max="5637" width="10.28515625" style="131" customWidth="1"/>
    <col min="5638" max="5638" width="10.140625" style="131" bestFit="1" customWidth="1"/>
    <col min="5639" max="5639" width="10.42578125" style="131" bestFit="1" customWidth="1"/>
    <col min="5640" max="5640" width="15" style="131" bestFit="1" customWidth="1"/>
    <col min="5641" max="5641" width="9.42578125" style="131" bestFit="1" customWidth="1"/>
    <col min="5642" max="5642" width="13" style="131" bestFit="1" customWidth="1"/>
    <col min="5643" max="5643" width="16.28515625" style="131" customWidth="1"/>
    <col min="5644" max="5644" width="14" style="131" bestFit="1" customWidth="1"/>
    <col min="5645" max="5645" width="17.85546875" style="131" bestFit="1" customWidth="1"/>
    <col min="5646" max="5646" width="9.140625" style="131"/>
    <col min="5647" max="5647" width="15.7109375" style="131" bestFit="1" customWidth="1"/>
    <col min="5648" max="5648" width="11" style="131" customWidth="1"/>
    <col min="5649" max="5649" width="10.28515625" style="131" customWidth="1"/>
    <col min="5650" max="5650" width="13.85546875" style="131" customWidth="1"/>
    <col min="5651" max="5888" width="9.140625" style="131"/>
    <col min="5889" max="5889" width="12.7109375" style="131" customWidth="1"/>
    <col min="5890" max="5890" width="43" style="131" bestFit="1" customWidth="1"/>
    <col min="5891" max="5891" width="12.85546875" style="131" bestFit="1" customWidth="1"/>
    <col min="5892" max="5892" width="12.42578125" style="131" customWidth="1"/>
    <col min="5893" max="5893" width="10.28515625" style="131" customWidth="1"/>
    <col min="5894" max="5894" width="10.140625" style="131" bestFit="1" customWidth="1"/>
    <col min="5895" max="5895" width="10.42578125" style="131" bestFit="1" customWidth="1"/>
    <col min="5896" max="5896" width="15" style="131" bestFit="1" customWidth="1"/>
    <col min="5897" max="5897" width="9.42578125" style="131" bestFit="1" customWidth="1"/>
    <col min="5898" max="5898" width="13" style="131" bestFit="1" customWidth="1"/>
    <col min="5899" max="5899" width="16.28515625" style="131" customWidth="1"/>
    <col min="5900" max="5900" width="14" style="131" bestFit="1" customWidth="1"/>
    <col min="5901" max="5901" width="17.85546875" style="131" bestFit="1" customWidth="1"/>
    <col min="5902" max="5902" width="9.140625" style="131"/>
    <col min="5903" max="5903" width="15.7109375" style="131" bestFit="1" customWidth="1"/>
    <col min="5904" max="5904" width="11" style="131" customWidth="1"/>
    <col min="5905" max="5905" width="10.28515625" style="131" customWidth="1"/>
    <col min="5906" max="5906" width="13.85546875" style="131" customWidth="1"/>
    <col min="5907" max="6144" width="9.140625" style="131"/>
    <col min="6145" max="6145" width="12.7109375" style="131" customWidth="1"/>
    <col min="6146" max="6146" width="43" style="131" bestFit="1" customWidth="1"/>
    <col min="6147" max="6147" width="12.85546875" style="131" bestFit="1" customWidth="1"/>
    <col min="6148" max="6148" width="12.42578125" style="131" customWidth="1"/>
    <col min="6149" max="6149" width="10.28515625" style="131" customWidth="1"/>
    <col min="6150" max="6150" width="10.140625" style="131" bestFit="1" customWidth="1"/>
    <col min="6151" max="6151" width="10.42578125" style="131" bestFit="1" customWidth="1"/>
    <col min="6152" max="6152" width="15" style="131" bestFit="1" customWidth="1"/>
    <col min="6153" max="6153" width="9.42578125" style="131" bestFit="1" customWidth="1"/>
    <col min="6154" max="6154" width="13" style="131" bestFit="1" customWidth="1"/>
    <col min="6155" max="6155" width="16.28515625" style="131" customWidth="1"/>
    <col min="6156" max="6156" width="14" style="131" bestFit="1" customWidth="1"/>
    <col min="6157" max="6157" width="17.85546875" style="131" bestFit="1" customWidth="1"/>
    <col min="6158" max="6158" width="9.140625" style="131"/>
    <col min="6159" max="6159" width="15.7109375" style="131" bestFit="1" customWidth="1"/>
    <col min="6160" max="6160" width="11" style="131" customWidth="1"/>
    <col min="6161" max="6161" width="10.28515625" style="131" customWidth="1"/>
    <col min="6162" max="6162" width="13.85546875" style="131" customWidth="1"/>
    <col min="6163" max="6400" width="9.140625" style="131"/>
    <col min="6401" max="6401" width="12.7109375" style="131" customWidth="1"/>
    <col min="6402" max="6402" width="43" style="131" bestFit="1" customWidth="1"/>
    <col min="6403" max="6403" width="12.85546875" style="131" bestFit="1" customWidth="1"/>
    <col min="6404" max="6404" width="12.42578125" style="131" customWidth="1"/>
    <col min="6405" max="6405" width="10.28515625" style="131" customWidth="1"/>
    <col min="6406" max="6406" width="10.140625" style="131" bestFit="1" customWidth="1"/>
    <col min="6407" max="6407" width="10.42578125" style="131" bestFit="1" customWidth="1"/>
    <col min="6408" max="6408" width="15" style="131" bestFit="1" customWidth="1"/>
    <col min="6409" max="6409" width="9.42578125" style="131" bestFit="1" customWidth="1"/>
    <col min="6410" max="6410" width="13" style="131" bestFit="1" customWidth="1"/>
    <col min="6411" max="6411" width="16.28515625" style="131" customWidth="1"/>
    <col min="6412" max="6412" width="14" style="131" bestFit="1" customWidth="1"/>
    <col min="6413" max="6413" width="17.85546875" style="131" bestFit="1" customWidth="1"/>
    <col min="6414" max="6414" width="9.140625" style="131"/>
    <col min="6415" max="6415" width="15.7109375" style="131" bestFit="1" customWidth="1"/>
    <col min="6416" max="6416" width="11" style="131" customWidth="1"/>
    <col min="6417" max="6417" width="10.28515625" style="131" customWidth="1"/>
    <col min="6418" max="6418" width="13.85546875" style="131" customWidth="1"/>
    <col min="6419" max="6656" width="9.140625" style="131"/>
    <col min="6657" max="6657" width="12.7109375" style="131" customWidth="1"/>
    <col min="6658" max="6658" width="43" style="131" bestFit="1" customWidth="1"/>
    <col min="6659" max="6659" width="12.85546875" style="131" bestFit="1" customWidth="1"/>
    <col min="6660" max="6660" width="12.42578125" style="131" customWidth="1"/>
    <col min="6661" max="6661" width="10.28515625" style="131" customWidth="1"/>
    <col min="6662" max="6662" width="10.140625" style="131" bestFit="1" customWidth="1"/>
    <col min="6663" max="6663" width="10.42578125" style="131" bestFit="1" customWidth="1"/>
    <col min="6664" max="6664" width="15" style="131" bestFit="1" customWidth="1"/>
    <col min="6665" max="6665" width="9.42578125" style="131" bestFit="1" customWidth="1"/>
    <col min="6666" max="6666" width="13" style="131" bestFit="1" customWidth="1"/>
    <col min="6667" max="6667" width="16.28515625" style="131" customWidth="1"/>
    <col min="6668" max="6668" width="14" style="131" bestFit="1" customWidth="1"/>
    <col min="6669" max="6669" width="17.85546875" style="131" bestFit="1" customWidth="1"/>
    <col min="6670" max="6670" width="9.140625" style="131"/>
    <col min="6671" max="6671" width="15.7109375" style="131" bestFit="1" customWidth="1"/>
    <col min="6672" max="6672" width="11" style="131" customWidth="1"/>
    <col min="6673" max="6673" width="10.28515625" style="131" customWidth="1"/>
    <col min="6674" max="6674" width="13.85546875" style="131" customWidth="1"/>
    <col min="6675" max="6912" width="9.140625" style="131"/>
    <col min="6913" max="6913" width="12.7109375" style="131" customWidth="1"/>
    <col min="6914" max="6914" width="43" style="131" bestFit="1" customWidth="1"/>
    <col min="6915" max="6915" width="12.85546875" style="131" bestFit="1" customWidth="1"/>
    <col min="6916" max="6916" width="12.42578125" style="131" customWidth="1"/>
    <col min="6917" max="6917" width="10.28515625" style="131" customWidth="1"/>
    <col min="6918" max="6918" width="10.140625" style="131" bestFit="1" customWidth="1"/>
    <col min="6919" max="6919" width="10.42578125" style="131" bestFit="1" customWidth="1"/>
    <col min="6920" max="6920" width="15" style="131" bestFit="1" customWidth="1"/>
    <col min="6921" max="6921" width="9.42578125" style="131" bestFit="1" customWidth="1"/>
    <col min="6922" max="6922" width="13" style="131" bestFit="1" customWidth="1"/>
    <col min="6923" max="6923" width="16.28515625" style="131" customWidth="1"/>
    <col min="6924" max="6924" width="14" style="131" bestFit="1" customWidth="1"/>
    <col min="6925" max="6925" width="17.85546875" style="131" bestFit="1" customWidth="1"/>
    <col min="6926" max="6926" width="9.140625" style="131"/>
    <col min="6927" max="6927" width="15.7109375" style="131" bestFit="1" customWidth="1"/>
    <col min="6928" max="6928" width="11" style="131" customWidth="1"/>
    <col min="6929" max="6929" width="10.28515625" style="131" customWidth="1"/>
    <col min="6930" max="6930" width="13.85546875" style="131" customWidth="1"/>
    <col min="6931" max="7168" width="9.140625" style="131"/>
    <col min="7169" max="7169" width="12.7109375" style="131" customWidth="1"/>
    <col min="7170" max="7170" width="43" style="131" bestFit="1" customWidth="1"/>
    <col min="7171" max="7171" width="12.85546875" style="131" bestFit="1" customWidth="1"/>
    <col min="7172" max="7172" width="12.42578125" style="131" customWidth="1"/>
    <col min="7173" max="7173" width="10.28515625" style="131" customWidth="1"/>
    <col min="7174" max="7174" width="10.140625" style="131" bestFit="1" customWidth="1"/>
    <col min="7175" max="7175" width="10.42578125" style="131" bestFit="1" customWidth="1"/>
    <col min="7176" max="7176" width="15" style="131" bestFit="1" customWidth="1"/>
    <col min="7177" max="7177" width="9.42578125" style="131" bestFit="1" customWidth="1"/>
    <col min="7178" max="7178" width="13" style="131" bestFit="1" customWidth="1"/>
    <col min="7179" max="7179" width="16.28515625" style="131" customWidth="1"/>
    <col min="7180" max="7180" width="14" style="131" bestFit="1" customWidth="1"/>
    <col min="7181" max="7181" width="17.85546875" style="131" bestFit="1" customWidth="1"/>
    <col min="7182" max="7182" width="9.140625" style="131"/>
    <col min="7183" max="7183" width="15.7109375" style="131" bestFit="1" customWidth="1"/>
    <col min="7184" max="7184" width="11" style="131" customWidth="1"/>
    <col min="7185" max="7185" width="10.28515625" style="131" customWidth="1"/>
    <col min="7186" max="7186" width="13.85546875" style="131" customWidth="1"/>
    <col min="7187" max="7424" width="9.140625" style="131"/>
    <col min="7425" max="7425" width="12.7109375" style="131" customWidth="1"/>
    <col min="7426" max="7426" width="43" style="131" bestFit="1" customWidth="1"/>
    <col min="7427" max="7427" width="12.85546875" style="131" bestFit="1" customWidth="1"/>
    <col min="7428" max="7428" width="12.42578125" style="131" customWidth="1"/>
    <col min="7429" max="7429" width="10.28515625" style="131" customWidth="1"/>
    <col min="7430" max="7430" width="10.140625" style="131" bestFit="1" customWidth="1"/>
    <col min="7431" max="7431" width="10.42578125" style="131" bestFit="1" customWidth="1"/>
    <col min="7432" max="7432" width="15" style="131" bestFit="1" customWidth="1"/>
    <col min="7433" max="7433" width="9.42578125" style="131" bestFit="1" customWidth="1"/>
    <col min="7434" max="7434" width="13" style="131" bestFit="1" customWidth="1"/>
    <col min="7435" max="7435" width="16.28515625" style="131" customWidth="1"/>
    <col min="7436" max="7436" width="14" style="131" bestFit="1" customWidth="1"/>
    <col min="7437" max="7437" width="17.85546875" style="131" bestFit="1" customWidth="1"/>
    <col min="7438" max="7438" width="9.140625" style="131"/>
    <col min="7439" max="7439" width="15.7109375" style="131" bestFit="1" customWidth="1"/>
    <col min="7440" max="7440" width="11" style="131" customWidth="1"/>
    <col min="7441" max="7441" width="10.28515625" style="131" customWidth="1"/>
    <col min="7442" max="7442" width="13.85546875" style="131" customWidth="1"/>
    <col min="7443" max="7680" width="9.140625" style="131"/>
    <col min="7681" max="7681" width="12.7109375" style="131" customWidth="1"/>
    <col min="7682" max="7682" width="43" style="131" bestFit="1" customWidth="1"/>
    <col min="7683" max="7683" width="12.85546875" style="131" bestFit="1" customWidth="1"/>
    <col min="7684" max="7684" width="12.42578125" style="131" customWidth="1"/>
    <col min="7685" max="7685" width="10.28515625" style="131" customWidth="1"/>
    <col min="7686" max="7686" width="10.140625" style="131" bestFit="1" customWidth="1"/>
    <col min="7687" max="7687" width="10.42578125" style="131" bestFit="1" customWidth="1"/>
    <col min="7688" max="7688" width="15" style="131" bestFit="1" customWidth="1"/>
    <col min="7689" max="7689" width="9.42578125" style="131" bestFit="1" customWidth="1"/>
    <col min="7690" max="7690" width="13" style="131" bestFit="1" customWidth="1"/>
    <col min="7691" max="7691" width="16.28515625" style="131" customWidth="1"/>
    <col min="7692" max="7692" width="14" style="131" bestFit="1" customWidth="1"/>
    <col min="7693" max="7693" width="17.85546875" style="131" bestFit="1" customWidth="1"/>
    <col min="7694" max="7694" width="9.140625" style="131"/>
    <col min="7695" max="7695" width="15.7109375" style="131" bestFit="1" customWidth="1"/>
    <col min="7696" max="7696" width="11" style="131" customWidth="1"/>
    <col min="7697" max="7697" width="10.28515625" style="131" customWidth="1"/>
    <col min="7698" max="7698" width="13.85546875" style="131" customWidth="1"/>
    <col min="7699" max="7936" width="9.140625" style="131"/>
    <col min="7937" max="7937" width="12.7109375" style="131" customWidth="1"/>
    <col min="7938" max="7938" width="43" style="131" bestFit="1" customWidth="1"/>
    <col min="7939" max="7939" width="12.85546875" style="131" bestFit="1" customWidth="1"/>
    <col min="7940" max="7940" width="12.42578125" style="131" customWidth="1"/>
    <col min="7941" max="7941" width="10.28515625" style="131" customWidth="1"/>
    <col min="7942" max="7942" width="10.140625" style="131" bestFit="1" customWidth="1"/>
    <col min="7943" max="7943" width="10.42578125" style="131" bestFit="1" customWidth="1"/>
    <col min="7944" max="7944" width="15" style="131" bestFit="1" customWidth="1"/>
    <col min="7945" max="7945" width="9.42578125" style="131" bestFit="1" customWidth="1"/>
    <col min="7946" max="7946" width="13" style="131" bestFit="1" customWidth="1"/>
    <col min="7947" max="7947" width="16.28515625" style="131" customWidth="1"/>
    <col min="7948" max="7948" width="14" style="131" bestFit="1" customWidth="1"/>
    <col min="7949" max="7949" width="17.85546875" style="131" bestFit="1" customWidth="1"/>
    <col min="7950" max="7950" width="9.140625" style="131"/>
    <col min="7951" max="7951" width="15.7109375" style="131" bestFit="1" customWidth="1"/>
    <col min="7952" max="7952" width="11" style="131" customWidth="1"/>
    <col min="7953" max="7953" width="10.28515625" style="131" customWidth="1"/>
    <col min="7954" max="7954" width="13.85546875" style="131" customWidth="1"/>
    <col min="7955" max="8192" width="9.140625" style="131"/>
    <col min="8193" max="8193" width="12.7109375" style="131" customWidth="1"/>
    <col min="8194" max="8194" width="43" style="131" bestFit="1" customWidth="1"/>
    <col min="8195" max="8195" width="12.85546875" style="131" bestFit="1" customWidth="1"/>
    <col min="8196" max="8196" width="12.42578125" style="131" customWidth="1"/>
    <col min="8197" max="8197" width="10.28515625" style="131" customWidth="1"/>
    <col min="8198" max="8198" width="10.140625" style="131" bestFit="1" customWidth="1"/>
    <col min="8199" max="8199" width="10.42578125" style="131" bestFit="1" customWidth="1"/>
    <col min="8200" max="8200" width="15" style="131" bestFit="1" customWidth="1"/>
    <col min="8201" max="8201" width="9.42578125" style="131" bestFit="1" customWidth="1"/>
    <col min="8202" max="8202" width="13" style="131" bestFit="1" customWidth="1"/>
    <col min="8203" max="8203" width="16.28515625" style="131" customWidth="1"/>
    <col min="8204" max="8204" width="14" style="131" bestFit="1" customWidth="1"/>
    <col min="8205" max="8205" width="17.85546875" style="131" bestFit="1" customWidth="1"/>
    <col min="8206" max="8206" width="9.140625" style="131"/>
    <col min="8207" max="8207" width="15.7109375" style="131" bestFit="1" customWidth="1"/>
    <col min="8208" max="8208" width="11" style="131" customWidth="1"/>
    <col min="8209" max="8209" width="10.28515625" style="131" customWidth="1"/>
    <col min="8210" max="8210" width="13.85546875" style="131" customWidth="1"/>
    <col min="8211" max="8448" width="9.140625" style="131"/>
    <col min="8449" max="8449" width="12.7109375" style="131" customWidth="1"/>
    <col min="8450" max="8450" width="43" style="131" bestFit="1" customWidth="1"/>
    <col min="8451" max="8451" width="12.85546875" style="131" bestFit="1" customWidth="1"/>
    <col min="8452" max="8452" width="12.42578125" style="131" customWidth="1"/>
    <col min="8453" max="8453" width="10.28515625" style="131" customWidth="1"/>
    <col min="8454" max="8454" width="10.140625" style="131" bestFit="1" customWidth="1"/>
    <col min="8455" max="8455" width="10.42578125" style="131" bestFit="1" customWidth="1"/>
    <col min="8456" max="8456" width="15" style="131" bestFit="1" customWidth="1"/>
    <col min="8457" max="8457" width="9.42578125" style="131" bestFit="1" customWidth="1"/>
    <col min="8458" max="8458" width="13" style="131" bestFit="1" customWidth="1"/>
    <col min="8459" max="8459" width="16.28515625" style="131" customWidth="1"/>
    <col min="8460" max="8460" width="14" style="131" bestFit="1" customWidth="1"/>
    <col min="8461" max="8461" width="17.85546875" style="131" bestFit="1" customWidth="1"/>
    <col min="8462" max="8462" width="9.140625" style="131"/>
    <col min="8463" max="8463" width="15.7109375" style="131" bestFit="1" customWidth="1"/>
    <col min="8464" max="8464" width="11" style="131" customWidth="1"/>
    <col min="8465" max="8465" width="10.28515625" style="131" customWidth="1"/>
    <col min="8466" max="8466" width="13.85546875" style="131" customWidth="1"/>
    <col min="8467" max="8704" width="9.140625" style="131"/>
    <col min="8705" max="8705" width="12.7109375" style="131" customWidth="1"/>
    <col min="8706" max="8706" width="43" style="131" bestFit="1" customWidth="1"/>
    <col min="8707" max="8707" width="12.85546875" style="131" bestFit="1" customWidth="1"/>
    <col min="8708" max="8708" width="12.42578125" style="131" customWidth="1"/>
    <col min="8709" max="8709" width="10.28515625" style="131" customWidth="1"/>
    <col min="8710" max="8710" width="10.140625" style="131" bestFit="1" customWidth="1"/>
    <col min="8711" max="8711" width="10.42578125" style="131" bestFit="1" customWidth="1"/>
    <col min="8712" max="8712" width="15" style="131" bestFit="1" customWidth="1"/>
    <col min="8713" max="8713" width="9.42578125" style="131" bestFit="1" customWidth="1"/>
    <col min="8714" max="8714" width="13" style="131" bestFit="1" customWidth="1"/>
    <col min="8715" max="8715" width="16.28515625" style="131" customWidth="1"/>
    <col min="8716" max="8716" width="14" style="131" bestFit="1" customWidth="1"/>
    <col min="8717" max="8717" width="17.85546875" style="131" bestFit="1" customWidth="1"/>
    <col min="8718" max="8718" width="9.140625" style="131"/>
    <col min="8719" max="8719" width="15.7109375" style="131" bestFit="1" customWidth="1"/>
    <col min="8720" max="8720" width="11" style="131" customWidth="1"/>
    <col min="8721" max="8721" width="10.28515625" style="131" customWidth="1"/>
    <col min="8722" max="8722" width="13.85546875" style="131" customWidth="1"/>
    <col min="8723" max="8960" width="9.140625" style="131"/>
    <col min="8961" max="8961" width="12.7109375" style="131" customWidth="1"/>
    <col min="8962" max="8962" width="43" style="131" bestFit="1" customWidth="1"/>
    <col min="8963" max="8963" width="12.85546875" style="131" bestFit="1" customWidth="1"/>
    <col min="8964" max="8964" width="12.42578125" style="131" customWidth="1"/>
    <col min="8965" max="8965" width="10.28515625" style="131" customWidth="1"/>
    <col min="8966" max="8966" width="10.140625" style="131" bestFit="1" customWidth="1"/>
    <col min="8967" max="8967" width="10.42578125" style="131" bestFit="1" customWidth="1"/>
    <col min="8968" max="8968" width="15" style="131" bestFit="1" customWidth="1"/>
    <col min="8969" max="8969" width="9.42578125" style="131" bestFit="1" customWidth="1"/>
    <col min="8970" max="8970" width="13" style="131" bestFit="1" customWidth="1"/>
    <col min="8971" max="8971" width="16.28515625" style="131" customWidth="1"/>
    <col min="8972" max="8972" width="14" style="131" bestFit="1" customWidth="1"/>
    <col min="8973" max="8973" width="17.85546875" style="131" bestFit="1" customWidth="1"/>
    <col min="8974" max="8974" width="9.140625" style="131"/>
    <col min="8975" max="8975" width="15.7109375" style="131" bestFit="1" customWidth="1"/>
    <col min="8976" max="8976" width="11" style="131" customWidth="1"/>
    <col min="8977" max="8977" width="10.28515625" style="131" customWidth="1"/>
    <col min="8978" max="8978" width="13.85546875" style="131" customWidth="1"/>
    <col min="8979" max="9216" width="9.140625" style="131"/>
    <col min="9217" max="9217" width="12.7109375" style="131" customWidth="1"/>
    <col min="9218" max="9218" width="43" style="131" bestFit="1" customWidth="1"/>
    <col min="9219" max="9219" width="12.85546875" style="131" bestFit="1" customWidth="1"/>
    <col min="9220" max="9220" width="12.42578125" style="131" customWidth="1"/>
    <col min="9221" max="9221" width="10.28515625" style="131" customWidth="1"/>
    <col min="9222" max="9222" width="10.140625" style="131" bestFit="1" customWidth="1"/>
    <col min="9223" max="9223" width="10.42578125" style="131" bestFit="1" customWidth="1"/>
    <col min="9224" max="9224" width="15" style="131" bestFit="1" customWidth="1"/>
    <col min="9225" max="9225" width="9.42578125" style="131" bestFit="1" customWidth="1"/>
    <col min="9226" max="9226" width="13" style="131" bestFit="1" customWidth="1"/>
    <col min="9227" max="9227" width="16.28515625" style="131" customWidth="1"/>
    <col min="9228" max="9228" width="14" style="131" bestFit="1" customWidth="1"/>
    <col min="9229" max="9229" width="17.85546875" style="131" bestFit="1" customWidth="1"/>
    <col min="9230" max="9230" width="9.140625" style="131"/>
    <col min="9231" max="9231" width="15.7109375" style="131" bestFit="1" customWidth="1"/>
    <col min="9232" max="9232" width="11" style="131" customWidth="1"/>
    <col min="9233" max="9233" width="10.28515625" style="131" customWidth="1"/>
    <col min="9234" max="9234" width="13.85546875" style="131" customWidth="1"/>
    <col min="9235" max="9472" width="9.140625" style="131"/>
    <col min="9473" max="9473" width="12.7109375" style="131" customWidth="1"/>
    <col min="9474" max="9474" width="43" style="131" bestFit="1" customWidth="1"/>
    <col min="9475" max="9475" width="12.85546875" style="131" bestFit="1" customWidth="1"/>
    <col min="9476" max="9476" width="12.42578125" style="131" customWidth="1"/>
    <col min="9477" max="9477" width="10.28515625" style="131" customWidth="1"/>
    <col min="9478" max="9478" width="10.140625" style="131" bestFit="1" customWidth="1"/>
    <col min="9479" max="9479" width="10.42578125" style="131" bestFit="1" customWidth="1"/>
    <col min="9480" max="9480" width="15" style="131" bestFit="1" customWidth="1"/>
    <col min="9481" max="9481" width="9.42578125" style="131" bestFit="1" customWidth="1"/>
    <col min="9482" max="9482" width="13" style="131" bestFit="1" customWidth="1"/>
    <col min="9483" max="9483" width="16.28515625" style="131" customWidth="1"/>
    <col min="9484" max="9484" width="14" style="131" bestFit="1" customWidth="1"/>
    <col min="9485" max="9485" width="17.85546875" style="131" bestFit="1" customWidth="1"/>
    <col min="9486" max="9486" width="9.140625" style="131"/>
    <col min="9487" max="9487" width="15.7109375" style="131" bestFit="1" customWidth="1"/>
    <col min="9488" max="9488" width="11" style="131" customWidth="1"/>
    <col min="9489" max="9489" width="10.28515625" style="131" customWidth="1"/>
    <col min="9490" max="9490" width="13.85546875" style="131" customWidth="1"/>
    <col min="9491" max="9728" width="9.140625" style="131"/>
    <col min="9729" max="9729" width="12.7109375" style="131" customWidth="1"/>
    <col min="9730" max="9730" width="43" style="131" bestFit="1" customWidth="1"/>
    <col min="9731" max="9731" width="12.85546875" style="131" bestFit="1" customWidth="1"/>
    <col min="9732" max="9732" width="12.42578125" style="131" customWidth="1"/>
    <col min="9733" max="9733" width="10.28515625" style="131" customWidth="1"/>
    <col min="9734" max="9734" width="10.140625" style="131" bestFit="1" customWidth="1"/>
    <col min="9735" max="9735" width="10.42578125" style="131" bestFit="1" customWidth="1"/>
    <col min="9736" max="9736" width="15" style="131" bestFit="1" customWidth="1"/>
    <col min="9737" max="9737" width="9.42578125" style="131" bestFit="1" customWidth="1"/>
    <col min="9738" max="9738" width="13" style="131" bestFit="1" customWidth="1"/>
    <col min="9739" max="9739" width="16.28515625" style="131" customWidth="1"/>
    <col min="9740" max="9740" width="14" style="131" bestFit="1" customWidth="1"/>
    <col min="9741" max="9741" width="17.85546875" style="131" bestFit="1" customWidth="1"/>
    <col min="9742" max="9742" width="9.140625" style="131"/>
    <col min="9743" max="9743" width="15.7109375" style="131" bestFit="1" customWidth="1"/>
    <col min="9744" max="9744" width="11" style="131" customWidth="1"/>
    <col min="9745" max="9745" width="10.28515625" style="131" customWidth="1"/>
    <col min="9746" max="9746" width="13.85546875" style="131" customWidth="1"/>
    <col min="9747" max="9984" width="9.140625" style="131"/>
    <col min="9985" max="9985" width="12.7109375" style="131" customWidth="1"/>
    <col min="9986" max="9986" width="43" style="131" bestFit="1" customWidth="1"/>
    <col min="9987" max="9987" width="12.85546875" style="131" bestFit="1" customWidth="1"/>
    <col min="9988" max="9988" width="12.42578125" style="131" customWidth="1"/>
    <col min="9989" max="9989" width="10.28515625" style="131" customWidth="1"/>
    <col min="9990" max="9990" width="10.140625" style="131" bestFit="1" customWidth="1"/>
    <col min="9991" max="9991" width="10.42578125" style="131" bestFit="1" customWidth="1"/>
    <col min="9992" max="9992" width="15" style="131" bestFit="1" customWidth="1"/>
    <col min="9993" max="9993" width="9.42578125" style="131" bestFit="1" customWidth="1"/>
    <col min="9994" max="9994" width="13" style="131" bestFit="1" customWidth="1"/>
    <col min="9995" max="9995" width="16.28515625" style="131" customWidth="1"/>
    <col min="9996" max="9996" width="14" style="131" bestFit="1" customWidth="1"/>
    <col min="9997" max="9997" width="17.85546875" style="131" bestFit="1" customWidth="1"/>
    <col min="9998" max="9998" width="9.140625" style="131"/>
    <col min="9999" max="9999" width="15.7109375" style="131" bestFit="1" customWidth="1"/>
    <col min="10000" max="10000" width="11" style="131" customWidth="1"/>
    <col min="10001" max="10001" width="10.28515625" style="131" customWidth="1"/>
    <col min="10002" max="10002" width="13.85546875" style="131" customWidth="1"/>
    <col min="10003" max="10240" width="9.140625" style="131"/>
    <col min="10241" max="10241" width="12.7109375" style="131" customWidth="1"/>
    <col min="10242" max="10242" width="43" style="131" bestFit="1" customWidth="1"/>
    <col min="10243" max="10243" width="12.85546875" style="131" bestFit="1" customWidth="1"/>
    <col min="10244" max="10244" width="12.42578125" style="131" customWidth="1"/>
    <col min="10245" max="10245" width="10.28515625" style="131" customWidth="1"/>
    <col min="10246" max="10246" width="10.140625" style="131" bestFit="1" customWidth="1"/>
    <col min="10247" max="10247" width="10.42578125" style="131" bestFit="1" customWidth="1"/>
    <col min="10248" max="10248" width="15" style="131" bestFit="1" customWidth="1"/>
    <col min="10249" max="10249" width="9.42578125" style="131" bestFit="1" customWidth="1"/>
    <col min="10250" max="10250" width="13" style="131" bestFit="1" customWidth="1"/>
    <col min="10251" max="10251" width="16.28515625" style="131" customWidth="1"/>
    <col min="10252" max="10252" width="14" style="131" bestFit="1" customWidth="1"/>
    <col min="10253" max="10253" width="17.85546875" style="131" bestFit="1" customWidth="1"/>
    <col min="10254" max="10254" width="9.140625" style="131"/>
    <col min="10255" max="10255" width="15.7109375" style="131" bestFit="1" customWidth="1"/>
    <col min="10256" max="10256" width="11" style="131" customWidth="1"/>
    <col min="10257" max="10257" width="10.28515625" style="131" customWidth="1"/>
    <col min="10258" max="10258" width="13.85546875" style="131" customWidth="1"/>
    <col min="10259" max="10496" width="9.140625" style="131"/>
    <col min="10497" max="10497" width="12.7109375" style="131" customWidth="1"/>
    <col min="10498" max="10498" width="43" style="131" bestFit="1" customWidth="1"/>
    <col min="10499" max="10499" width="12.85546875" style="131" bestFit="1" customWidth="1"/>
    <col min="10500" max="10500" width="12.42578125" style="131" customWidth="1"/>
    <col min="10501" max="10501" width="10.28515625" style="131" customWidth="1"/>
    <col min="10502" max="10502" width="10.140625" style="131" bestFit="1" customWidth="1"/>
    <col min="10503" max="10503" width="10.42578125" style="131" bestFit="1" customWidth="1"/>
    <col min="10504" max="10504" width="15" style="131" bestFit="1" customWidth="1"/>
    <col min="10505" max="10505" width="9.42578125" style="131" bestFit="1" customWidth="1"/>
    <col min="10506" max="10506" width="13" style="131" bestFit="1" customWidth="1"/>
    <col min="10507" max="10507" width="16.28515625" style="131" customWidth="1"/>
    <col min="10508" max="10508" width="14" style="131" bestFit="1" customWidth="1"/>
    <col min="10509" max="10509" width="17.85546875" style="131" bestFit="1" customWidth="1"/>
    <col min="10510" max="10510" width="9.140625" style="131"/>
    <col min="10511" max="10511" width="15.7109375" style="131" bestFit="1" customWidth="1"/>
    <col min="10512" max="10512" width="11" style="131" customWidth="1"/>
    <col min="10513" max="10513" width="10.28515625" style="131" customWidth="1"/>
    <col min="10514" max="10514" width="13.85546875" style="131" customWidth="1"/>
    <col min="10515" max="10752" width="9.140625" style="131"/>
    <col min="10753" max="10753" width="12.7109375" style="131" customWidth="1"/>
    <col min="10754" max="10754" width="43" style="131" bestFit="1" customWidth="1"/>
    <col min="10755" max="10755" width="12.85546875" style="131" bestFit="1" customWidth="1"/>
    <col min="10756" max="10756" width="12.42578125" style="131" customWidth="1"/>
    <col min="10757" max="10757" width="10.28515625" style="131" customWidth="1"/>
    <col min="10758" max="10758" width="10.140625" style="131" bestFit="1" customWidth="1"/>
    <col min="10759" max="10759" width="10.42578125" style="131" bestFit="1" customWidth="1"/>
    <col min="10760" max="10760" width="15" style="131" bestFit="1" customWidth="1"/>
    <col min="10761" max="10761" width="9.42578125" style="131" bestFit="1" customWidth="1"/>
    <col min="10762" max="10762" width="13" style="131" bestFit="1" customWidth="1"/>
    <col min="10763" max="10763" width="16.28515625" style="131" customWidth="1"/>
    <col min="10764" max="10764" width="14" style="131" bestFit="1" customWidth="1"/>
    <col min="10765" max="10765" width="17.85546875" style="131" bestFit="1" customWidth="1"/>
    <col min="10766" max="10766" width="9.140625" style="131"/>
    <col min="10767" max="10767" width="15.7109375" style="131" bestFit="1" customWidth="1"/>
    <col min="10768" max="10768" width="11" style="131" customWidth="1"/>
    <col min="10769" max="10769" width="10.28515625" style="131" customWidth="1"/>
    <col min="10770" max="10770" width="13.85546875" style="131" customWidth="1"/>
    <col min="10771" max="11008" width="9.140625" style="131"/>
    <col min="11009" max="11009" width="12.7109375" style="131" customWidth="1"/>
    <col min="11010" max="11010" width="43" style="131" bestFit="1" customWidth="1"/>
    <col min="11011" max="11011" width="12.85546875" style="131" bestFit="1" customWidth="1"/>
    <col min="11012" max="11012" width="12.42578125" style="131" customWidth="1"/>
    <col min="11013" max="11013" width="10.28515625" style="131" customWidth="1"/>
    <col min="11014" max="11014" width="10.140625" style="131" bestFit="1" customWidth="1"/>
    <col min="11015" max="11015" width="10.42578125" style="131" bestFit="1" customWidth="1"/>
    <col min="11016" max="11016" width="15" style="131" bestFit="1" customWidth="1"/>
    <col min="11017" max="11017" width="9.42578125" style="131" bestFit="1" customWidth="1"/>
    <col min="11018" max="11018" width="13" style="131" bestFit="1" customWidth="1"/>
    <col min="11019" max="11019" width="16.28515625" style="131" customWidth="1"/>
    <col min="11020" max="11020" width="14" style="131" bestFit="1" customWidth="1"/>
    <col min="11021" max="11021" width="17.85546875" style="131" bestFit="1" customWidth="1"/>
    <col min="11022" max="11022" width="9.140625" style="131"/>
    <col min="11023" max="11023" width="15.7109375" style="131" bestFit="1" customWidth="1"/>
    <col min="11024" max="11024" width="11" style="131" customWidth="1"/>
    <col min="11025" max="11025" width="10.28515625" style="131" customWidth="1"/>
    <col min="11026" max="11026" width="13.85546875" style="131" customWidth="1"/>
    <col min="11027" max="11264" width="9.140625" style="131"/>
    <col min="11265" max="11265" width="12.7109375" style="131" customWidth="1"/>
    <col min="11266" max="11266" width="43" style="131" bestFit="1" customWidth="1"/>
    <col min="11267" max="11267" width="12.85546875" style="131" bestFit="1" customWidth="1"/>
    <col min="11268" max="11268" width="12.42578125" style="131" customWidth="1"/>
    <col min="11269" max="11269" width="10.28515625" style="131" customWidth="1"/>
    <col min="11270" max="11270" width="10.140625" style="131" bestFit="1" customWidth="1"/>
    <col min="11271" max="11271" width="10.42578125" style="131" bestFit="1" customWidth="1"/>
    <col min="11272" max="11272" width="15" style="131" bestFit="1" customWidth="1"/>
    <col min="11273" max="11273" width="9.42578125" style="131" bestFit="1" customWidth="1"/>
    <col min="11274" max="11274" width="13" style="131" bestFit="1" customWidth="1"/>
    <col min="11275" max="11275" width="16.28515625" style="131" customWidth="1"/>
    <col min="11276" max="11276" width="14" style="131" bestFit="1" customWidth="1"/>
    <col min="11277" max="11277" width="17.85546875" style="131" bestFit="1" customWidth="1"/>
    <col min="11278" max="11278" width="9.140625" style="131"/>
    <col min="11279" max="11279" width="15.7109375" style="131" bestFit="1" customWidth="1"/>
    <col min="11280" max="11280" width="11" style="131" customWidth="1"/>
    <col min="11281" max="11281" width="10.28515625" style="131" customWidth="1"/>
    <col min="11282" max="11282" width="13.85546875" style="131" customWidth="1"/>
    <col min="11283" max="11520" width="9.140625" style="131"/>
    <col min="11521" max="11521" width="12.7109375" style="131" customWidth="1"/>
    <col min="11522" max="11522" width="43" style="131" bestFit="1" customWidth="1"/>
    <col min="11523" max="11523" width="12.85546875" style="131" bestFit="1" customWidth="1"/>
    <col min="11524" max="11524" width="12.42578125" style="131" customWidth="1"/>
    <col min="11525" max="11525" width="10.28515625" style="131" customWidth="1"/>
    <col min="11526" max="11526" width="10.140625" style="131" bestFit="1" customWidth="1"/>
    <col min="11527" max="11527" width="10.42578125" style="131" bestFit="1" customWidth="1"/>
    <col min="11528" max="11528" width="15" style="131" bestFit="1" customWidth="1"/>
    <col min="11529" max="11529" width="9.42578125" style="131" bestFit="1" customWidth="1"/>
    <col min="11530" max="11530" width="13" style="131" bestFit="1" customWidth="1"/>
    <col min="11531" max="11531" width="16.28515625" style="131" customWidth="1"/>
    <col min="11532" max="11532" width="14" style="131" bestFit="1" customWidth="1"/>
    <col min="11533" max="11533" width="17.85546875" style="131" bestFit="1" customWidth="1"/>
    <col min="11534" max="11534" width="9.140625" style="131"/>
    <col min="11535" max="11535" width="15.7109375" style="131" bestFit="1" customWidth="1"/>
    <col min="11536" max="11536" width="11" style="131" customWidth="1"/>
    <col min="11537" max="11537" width="10.28515625" style="131" customWidth="1"/>
    <col min="11538" max="11538" width="13.85546875" style="131" customWidth="1"/>
    <col min="11539" max="11776" width="9.140625" style="131"/>
    <col min="11777" max="11777" width="12.7109375" style="131" customWidth="1"/>
    <col min="11778" max="11778" width="43" style="131" bestFit="1" customWidth="1"/>
    <col min="11779" max="11779" width="12.85546875" style="131" bestFit="1" customWidth="1"/>
    <col min="11780" max="11780" width="12.42578125" style="131" customWidth="1"/>
    <col min="11781" max="11781" width="10.28515625" style="131" customWidth="1"/>
    <col min="11782" max="11782" width="10.140625" style="131" bestFit="1" customWidth="1"/>
    <col min="11783" max="11783" width="10.42578125" style="131" bestFit="1" customWidth="1"/>
    <col min="11784" max="11784" width="15" style="131" bestFit="1" customWidth="1"/>
    <col min="11785" max="11785" width="9.42578125" style="131" bestFit="1" customWidth="1"/>
    <col min="11786" max="11786" width="13" style="131" bestFit="1" customWidth="1"/>
    <col min="11787" max="11787" width="16.28515625" style="131" customWidth="1"/>
    <col min="11788" max="11788" width="14" style="131" bestFit="1" customWidth="1"/>
    <col min="11789" max="11789" width="17.85546875" style="131" bestFit="1" customWidth="1"/>
    <col min="11790" max="11790" width="9.140625" style="131"/>
    <col min="11791" max="11791" width="15.7109375" style="131" bestFit="1" customWidth="1"/>
    <col min="11792" max="11792" width="11" style="131" customWidth="1"/>
    <col min="11793" max="11793" width="10.28515625" style="131" customWidth="1"/>
    <col min="11794" max="11794" width="13.85546875" style="131" customWidth="1"/>
    <col min="11795" max="12032" width="9.140625" style="131"/>
    <col min="12033" max="12033" width="12.7109375" style="131" customWidth="1"/>
    <col min="12034" max="12034" width="43" style="131" bestFit="1" customWidth="1"/>
    <col min="12035" max="12035" width="12.85546875" style="131" bestFit="1" customWidth="1"/>
    <col min="12036" max="12036" width="12.42578125" style="131" customWidth="1"/>
    <col min="12037" max="12037" width="10.28515625" style="131" customWidth="1"/>
    <col min="12038" max="12038" width="10.140625" style="131" bestFit="1" customWidth="1"/>
    <col min="12039" max="12039" width="10.42578125" style="131" bestFit="1" customWidth="1"/>
    <col min="12040" max="12040" width="15" style="131" bestFit="1" customWidth="1"/>
    <col min="12041" max="12041" width="9.42578125" style="131" bestFit="1" customWidth="1"/>
    <col min="12042" max="12042" width="13" style="131" bestFit="1" customWidth="1"/>
    <col min="12043" max="12043" width="16.28515625" style="131" customWidth="1"/>
    <col min="12044" max="12044" width="14" style="131" bestFit="1" customWidth="1"/>
    <col min="12045" max="12045" width="17.85546875" style="131" bestFit="1" customWidth="1"/>
    <col min="12046" max="12046" width="9.140625" style="131"/>
    <col min="12047" max="12047" width="15.7109375" style="131" bestFit="1" customWidth="1"/>
    <col min="12048" max="12048" width="11" style="131" customWidth="1"/>
    <col min="12049" max="12049" width="10.28515625" style="131" customWidth="1"/>
    <col min="12050" max="12050" width="13.85546875" style="131" customWidth="1"/>
    <col min="12051" max="12288" width="9.140625" style="131"/>
    <col min="12289" max="12289" width="12.7109375" style="131" customWidth="1"/>
    <col min="12290" max="12290" width="43" style="131" bestFit="1" customWidth="1"/>
    <col min="12291" max="12291" width="12.85546875" style="131" bestFit="1" customWidth="1"/>
    <col min="12292" max="12292" width="12.42578125" style="131" customWidth="1"/>
    <col min="12293" max="12293" width="10.28515625" style="131" customWidth="1"/>
    <col min="12294" max="12294" width="10.140625" style="131" bestFit="1" customWidth="1"/>
    <col min="12295" max="12295" width="10.42578125" style="131" bestFit="1" customWidth="1"/>
    <col min="12296" max="12296" width="15" style="131" bestFit="1" customWidth="1"/>
    <col min="12297" max="12297" width="9.42578125" style="131" bestFit="1" customWidth="1"/>
    <col min="12298" max="12298" width="13" style="131" bestFit="1" customWidth="1"/>
    <col min="12299" max="12299" width="16.28515625" style="131" customWidth="1"/>
    <col min="12300" max="12300" width="14" style="131" bestFit="1" customWidth="1"/>
    <col min="12301" max="12301" width="17.85546875" style="131" bestFit="1" customWidth="1"/>
    <col min="12302" max="12302" width="9.140625" style="131"/>
    <col min="12303" max="12303" width="15.7109375" style="131" bestFit="1" customWidth="1"/>
    <col min="12304" max="12304" width="11" style="131" customWidth="1"/>
    <col min="12305" max="12305" width="10.28515625" style="131" customWidth="1"/>
    <col min="12306" max="12306" width="13.85546875" style="131" customWidth="1"/>
    <col min="12307" max="12544" width="9.140625" style="131"/>
    <col min="12545" max="12545" width="12.7109375" style="131" customWidth="1"/>
    <col min="12546" max="12546" width="43" style="131" bestFit="1" customWidth="1"/>
    <col min="12547" max="12547" width="12.85546875" style="131" bestFit="1" customWidth="1"/>
    <col min="12548" max="12548" width="12.42578125" style="131" customWidth="1"/>
    <col min="12549" max="12549" width="10.28515625" style="131" customWidth="1"/>
    <col min="12550" max="12550" width="10.140625" style="131" bestFit="1" customWidth="1"/>
    <col min="12551" max="12551" width="10.42578125" style="131" bestFit="1" customWidth="1"/>
    <col min="12552" max="12552" width="15" style="131" bestFit="1" customWidth="1"/>
    <col min="12553" max="12553" width="9.42578125" style="131" bestFit="1" customWidth="1"/>
    <col min="12554" max="12554" width="13" style="131" bestFit="1" customWidth="1"/>
    <col min="12555" max="12555" width="16.28515625" style="131" customWidth="1"/>
    <col min="12556" max="12556" width="14" style="131" bestFit="1" customWidth="1"/>
    <col min="12557" max="12557" width="17.85546875" style="131" bestFit="1" customWidth="1"/>
    <col min="12558" max="12558" width="9.140625" style="131"/>
    <col min="12559" max="12559" width="15.7109375" style="131" bestFit="1" customWidth="1"/>
    <col min="12560" max="12560" width="11" style="131" customWidth="1"/>
    <col min="12561" max="12561" width="10.28515625" style="131" customWidth="1"/>
    <col min="12562" max="12562" width="13.85546875" style="131" customWidth="1"/>
    <col min="12563" max="12800" width="9.140625" style="131"/>
    <col min="12801" max="12801" width="12.7109375" style="131" customWidth="1"/>
    <col min="12802" max="12802" width="43" style="131" bestFit="1" customWidth="1"/>
    <col min="12803" max="12803" width="12.85546875" style="131" bestFit="1" customWidth="1"/>
    <col min="12804" max="12804" width="12.42578125" style="131" customWidth="1"/>
    <col min="12805" max="12805" width="10.28515625" style="131" customWidth="1"/>
    <col min="12806" max="12806" width="10.140625" style="131" bestFit="1" customWidth="1"/>
    <col min="12807" max="12807" width="10.42578125" style="131" bestFit="1" customWidth="1"/>
    <col min="12808" max="12808" width="15" style="131" bestFit="1" customWidth="1"/>
    <col min="12809" max="12809" width="9.42578125" style="131" bestFit="1" customWidth="1"/>
    <col min="12810" max="12810" width="13" style="131" bestFit="1" customWidth="1"/>
    <col min="12811" max="12811" width="16.28515625" style="131" customWidth="1"/>
    <col min="12812" max="12812" width="14" style="131" bestFit="1" customWidth="1"/>
    <col min="12813" max="12813" width="17.85546875" style="131" bestFit="1" customWidth="1"/>
    <col min="12814" max="12814" width="9.140625" style="131"/>
    <col min="12815" max="12815" width="15.7109375" style="131" bestFit="1" customWidth="1"/>
    <col min="12816" max="12816" width="11" style="131" customWidth="1"/>
    <col min="12817" max="12817" width="10.28515625" style="131" customWidth="1"/>
    <col min="12818" max="12818" width="13.85546875" style="131" customWidth="1"/>
    <col min="12819" max="13056" width="9.140625" style="131"/>
    <col min="13057" max="13057" width="12.7109375" style="131" customWidth="1"/>
    <col min="13058" max="13058" width="43" style="131" bestFit="1" customWidth="1"/>
    <col min="13059" max="13059" width="12.85546875" style="131" bestFit="1" customWidth="1"/>
    <col min="13060" max="13060" width="12.42578125" style="131" customWidth="1"/>
    <col min="13061" max="13061" width="10.28515625" style="131" customWidth="1"/>
    <col min="13062" max="13062" width="10.140625" style="131" bestFit="1" customWidth="1"/>
    <col min="13063" max="13063" width="10.42578125" style="131" bestFit="1" customWidth="1"/>
    <col min="13064" max="13064" width="15" style="131" bestFit="1" customWidth="1"/>
    <col min="13065" max="13065" width="9.42578125" style="131" bestFit="1" customWidth="1"/>
    <col min="13066" max="13066" width="13" style="131" bestFit="1" customWidth="1"/>
    <col min="13067" max="13067" width="16.28515625" style="131" customWidth="1"/>
    <col min="13068" max="13068" width="14" style="131" bestFit="1" customWidth="1"/>
    <col min="13069" max="13069" width="17.85546875" style="131" bestFit="1" customWidth="1"/>
    <col min="13070" max="13070" width="9.140625" style="131"/>
    <col min="13071" max="13071" width="15.7109375" style="131" bestFit="1" customWidth="1"/>
    <col min="13072" max="13072" width="11" style="131" customWidth="1"/>
    <col min="13073" max="13073" width="10.28515625" style="131" customWidth="1"/>
    <col min="13074" max="13074" width="13.85546875" style="131" customWidth="1"/>
    <col min="13075" max="13312" width="9.140625" style="131"/>
    <col min="13313" max="13313" width="12.7109375" style="131" customWidth="1"/>
    <col min="13314" max="13314" width="43" style="131" bestFit="1" customWidth="1"/>
    <col min="13315" max="13315" width="12.85546875" style="131" bestFit="1" customWidth="1"/>
    <col min="13316" max="13316" width="12.42578125" style="131" customWidth="1"/>
    <col min="13317" max="13317" width="10.28515625" style="131" customWidth="1"/>
    <col min="13318" max="13318" width="10.140625" style="131" bestFit="1" customWidth="1"/>
    <col min="13319" max="13319" width="10.42578125" style="131" bestFit="1" customWidth="1"/>
    <col min="13320" max="13320" width="15" style="131" bestFit="1" customWidth="1"/>
    <col min="13321" max="13321" width="9.42578125" style="131" bestFit="1" customWidth="1"/>
    <col min="13322" max="13322" width="13" style="131" bestFit="1" customWidth="1"/>
    <col min="13323" max="13323" width="16.28515625" style="131" customWidth="1"/>
    <col min="13324" max="13324" width="14" style="131" bestFit="1" customWidth="1"/>
    <col min="13325" max="13325" width="17.85546875" style="131" bestFit="1" customWidth="1"/>
    <col min="13326" max="13326" width="9.140625" style="131"/>
    <col min="13327" max="13327" width="15.7109375" style="131" bestFit="1" customWidth="1"/>
    <col min="13328" max="13328" width="11" style="131" customWidth="1"/>
    <col min="13329" max="13329" width="10.28515625" style="131" customWidth="1"/>
    <col min="13330" max="13330" width="13.85546875" style="131" customWidth="1"/>
    <col min="13331" max="13568" width="9.140625" style="131"/>
    <col min="13569" max="13569" width="12.7109375" style="131" customWidth="1"/>
    <col min="13570" max="13570" width="43" style="131" bestFit="1" customWidth="1"/>
    <col min="13571" max="13571" width="12.85546875" style="131" bestFit="1" customWidth="1"/>
    <col min="13572" max="13572" width="12.42578125" style="131" customWidth="1"/>
    <col min="13573" max="13573" width="10.28515625" style="131" customWidth="1"/>
    <col min="13574" max="13574" width="10.140625" style="131" bestFit="1" customWidth="1"/>
    <col min="13575" max="13575" width="10.42578125" style="131" bestFit="1" customWidth="1"/>
    <col min="13576" max="13576" width="15" style="131" bestFit="1" customWidth="1"/>
    <col min="13577" max="13577" width="9.42578125" style="131" bestFit="1" customWidth="1"/>
    <col min="13578" max="13578" width="13" style="131" bestFit="1" customWidth="1"/>
    <col min="13579" max="13579" width="16.28515625" style="131" customWidth="1"/>
    <col min="13580" max="13580" width="14" style="131" bestFit="1" customWidth="1"/>
    <col min="13581" max="13581" width="17.85546875" style="131" bestFit="1" customWidth="1"/>
    <col min="13582" max="13582" width="9.140625" style="131"/>
    <col min="13583" max="13583" width="15.7109375" style="131" bestFit="1" customWidth="1"/>
    <col min="13584" max="13584" width="11" style="131" customWidth="1"/>
    <col min="13585" max="13585" width="10.28515625" style="131" customWidth="1"/>
    <col min="13586" max="13586" width="13.85546875" style="131" customWidth="1"/>
    <col min="13587" max="13824" width="9.140625" style="131"/>
    <col min="13825" max="13825" width="12.7109375" style="131" customWidth="1"/>
    <col min="13826" max="13826" width="43" style="131" bestFit="1" customWidth="1"/>
    <col min="13827" max="13827" width="12.85546875" style="131" bestFit="1" customWidth="1"/>
    <col min="13828" max="13828" width="12.42578125" style="131" customWidth="1"/>
    <col min="13829" max="13829" width="10.28515625" style="131" customWidth="1"/>
    <col min="13830" max="13830" width="10.140625" style="131" bestFit="1" customWidth="1"/>
    <col min="13831" max="13831" width="10.42578125" style="131" bestFit="1" customWidth="1"/>
    <col min="13832" max="13832" width="15" style="131" bestFit="1" customWidth="1"/>
    <col min="13833" max="13833" width="9.42578125" style="131" bestFit="1" customWidth="1"/>
    <col min="13834" max="13834" width="13" style="131" bestFit="1" customWidth="1"/>
    <col min="13835" max="13835" width="16.28515625" style="131" customWidth="1"/>
    <col min="13836" max="13836" width="14" style="131" bestFit="1" customWidth="1"/>
    <col min="13837" max="13837" width="17.85546875" style="131" bestFit="1" customWidth="1"/>
    <col min="13838" max="13838" width="9.140625" style="131"/>
    <col min="13839" max="13839" width="15.7109375" style="131" bestFit="1" customWidth="1"/>
    <col min="13840" max="13840" width="11" style="131" customWidth="1"/>
    <col min="13841" max="13841" width="10.28515625" style="131" customWidth="1"/>
    <col min="13842" max="13842" width="13.85546875" style="131" customWidth="1"/>
    <col min="13843" max="14080" width="9.140625" style="131"/>
    <col min="14081" max="14081" width="12.7109375" style="131" customWidth="1"/>
    <col min="14082" max="14082" width="43" style="131" bestFit="1" customWidth="1"/>
    <col min="14083" max="14083" width="12.85546875" style="131" bestFit="1" customWidth="1"/>
    <col min="14084" max="14084" width="12.42578125" style="131" customWidth="1"/>
    <col min="14085" max="14085" width="10.28515625" style="131" customWidth="1"/>
    <col min="14086" max="14086" width="10.140625" style="131" bestFit="1" customWidth="1"/>
    <col min="14087" max="14087" width="10.42578125" style="131" bestFit="1" customWidth="1"/>
    <col min="14088" max="14088" width="15" style="131" bestFit="1" customWidth="1"/>
    <col min="14089" max="14089" width="9.42578125" style="131" bestFit="1" customWidth="1"/>
    <col min="14090" max="14090" width="13" style="131" bestFit="1" customWidth="1"/>
    <col min="14091" max="14091" width="16.28515625" style="131" customWidth="1"/>
    <col min="14092" max="14092" width="14" style="131" bestFit="1" customWidth="1"/>
    <col min="14093" max="14093" width="17.85546875" style="131" bestFit="1" customWidth="1"/>
    <col min="14094" max="14094" width="9.140625" style="131"/>
    <col min="14095" max="14095" width="15.7109375" style="131" bestFit="1" customWidth="1"/>
    <col min="14096" max="14096" width="11" style="131" customWidth="1"/>
    <col min="14097" max="14097" width="10.28515625" style="131" customWidth="1"/>
    <col min="14098" max="14098" width="13.85546875" style="131" customWidth="1"/>
    <col min="14099" max="14336" width="9.140625" style="131"/>
    <col min="14337" max="14337" width="12.7109375" style="131" customWidth="1"/>
    <col min="14338" max="14338" width="43" style="131" bestFit="1" customWidth="1"/>
    <col min="14339" max="14339" width="12.85546875" style="131" bestFit="1" customWidth="1"/>
    <col min="14340" max="14340" width="12.42578125" style="131" customWidth="1"/>
    <col min="14341" max="14341" width="10.28515625" style="131" customWidth="1"/>
    <col min="14342" max="14342" width="10.140625" style="131" bestFit="1" customWidth="1"/>
    <col min="14343" max="14343" width="10.42578125" style="131" bestFit="1" customWidth="1"/>
    <col min="14344" max="14344" width="15" style="131" bestFit="1" customWidth="1"/>
    <col min="14345" max="14345" width="9.42578125" style="131" bestFit="1" customWidth="1"/>
    <col min="14346" max="14346" width="13" style="131" bestFit="1" customWidth="1"/>
    <col min="14347" max="14347" width="16.28515625" style="131" customWidth="1"/>
    <col min="14348" max="14348" width="14" style="131" bestFit="1" customWidth="1"/>
    <col min="14349" max="14349" width="17.85546875" style="131" bestFit="1" customWidth="1"/>
    <col min="14350" max="14350" width="9.140625" style="131"/>
    <col min="14351" max="14351" width="15.7109375" style="131" bestFit="1" customWidth="1"/>
    <col min="14352" max="14352" width="11" style="131" customWidth="1"/>
    <col min="14353" max="14353" width="10.28515625" style="131" customWidth="1"/>
    <col min="14354" max="14354" width="13.85546875" style="131" customWidth="1"/>
    <col min="14355" max="14592" width="9.140625" style="131"/>
    <col min="14593" max="14593" width="12.7109375" style="131" customWidth="1"/>
    <col min="14594" max="14594" width="43" style="131" bestFit="1" customWidth="1"/>
    <col min="14595" max="14595" width="12.85546875" style="131" bestFit="1" customWidth="1"/>
    <col min="14596" max="14596" width="12.42578125" style="131" customWidth="1"/>
    <col min="14597" max="14597" width="10.28515625" style="131" customWidth="1"/>
    <col min="14598" max="14598" width="10.140625" style="131" bestFit="1" customWidth="1"/>
    <col min="14599" max="14599" width="10.42578125" style="131" bestFit="1" customWidth="1"/>
    <col min="14600" max="14600" width="15" style="131" bestFit="1" customWidth="1"/>
    <col min="14601" max="14601" width="9.42578125" style="131" bestFit="1" customWidth="1"/>
    <col min="14602" max="14602" width="13" style="131" bestFit="1" customWidth="1"/>
    <col min="14603" max="14603" width="16.28515625" style="131" customWidth="1"/>
    <col min="14604" max="14604" width="14" style="131" bestFit="1" customWidth="1"/>
    <col min="14605" max="14605" width="17.85546875" style="131" bestFit="1" customWidth="1"/>
    <col min="14606" max="14606" width="9.140625" style="131"/>
    <col min="14607" max="14607" width="15.7109375" style="131" bestFit="1" customWidth="1"/>
    <col min="14608" max="14608" width="11" style="131" customWidth="1"/>
    <col min="14609" max="14609" width="10.28515625" style="131" customWidth="1"/>
    <col min="14610" max="14610" width="13.85546875" style="131" customWidth="1"/>
    <col min="14611" max="14848" width="9.140625" style="131"/>
    <col min="14849" max="14849" width="12.7109375" style="131" customWidth="1"/>
    <col min="14850" max="14850" width="43" style="131" bestFit="1" customWidth="1"/>
    <col min="14851" max="14851" width="12.85546875" style="131" bestFit="1" customWidth="1"/>
    <col min="14852" max="14852" width="12.42578125" style="131" customWidth="1"/>
    <col min="14853" max="14853" width="10.28515625" style="131" customWidth="1"/>
    <col min="14854" max="14854" width="10.140625" style="131" bestFit="1" customWidth="1"/>
    <col min="14855" max="14855" width="10.42578125" style="131" bestFit="1" customWidth="1"/>
    <col min="14856" max="14856" width="15" style="131" bestFit="1" customWidth="1"/>
    <col min="14857" max="14857" width="9.42578125" style="131" bestFit="1" customWidth="1"/>
    <col min="14858" max="14858" width="13" style="131" bestFit="1" customWidth="1"/>
    <col min="14859" max="14859" width="16.28515625" style="131" customWidth="1"/>
    <col min="14860" max="14860" width="14" style="131" bestFit="1" customWidth="1"/>
    <col min="14861" max="14861" width="17.85546875" style="131" bestFit="1" customWidth="1"/>
    <col min="14862" max="14862" width="9.140625" style="131"/>
    <col min="14863" max="14863" width="15.7109375" style="131" bestFit="1" customWidth="1"/>
    <col min="14864" max="14864" width="11" style="131" customWidth="1"/>
    <col min="14865" max="14865" width="10.28515625" style="131" customWidth="1"/>
    <col min="14866" max="14866" width="13.85546875" style="131" customWidth="1"/>
    <col min="14867" max="15104" width="9.140625" style="131"/>
    <col min="15105" max="15105" width="12.7109375" style="131" customWidth="1"/>
    <col min="15106" max="15106" width="43" style="131" bestFit="1" customWidth="1"/>
    <col min="15107" max="15107" width="12.85546875" style="131" bestFit="1" customWidth="1"/>
    <col min="15108" max="15108" width="12.42578125" style="131" customWidth="1"/>
    <col min="15109" max="15109" width="10.28515625" style="131" customWidth="1"/>
    <col min="15110" max="15110" width="10.140625" style="131" bestFit="1" customWidth="1"/>
    <col min="15111" max="15111" width="10.42578125" style="131" bestFit="1" customWidth="1"/>
    <col min="15112" max="15112" width="15" style="131" bestFit="1" customWidth="1"/>
    <col min="15113" max="15113" width="9.42578125" style="131" bestFit="1" customWidth="1"/>
    <col min="15114" max="15114" width="13" style="131" bestFit="1" customWidth="1"/>
    <col min="15115" max="15115" width="16.28515625" style="131" customWidth="1"/>
    <col min="15116" max="15116" width="14" style="131" bestFit="1" customWidth="1"/>
    <col min="15117" max="15117" width="17.85546875" style="131" bestFit="1" customWidth="1"/>
    <col min="15118" max="15118" width="9.140625" style="131"/>
    <col min="15119" max="15119" width="15.7109375" style="131" bestFit="1" customWidth="1"/>
    <col min="15120" max="15120" width="11" style="131" customWidth="1"/>
    <col min="15121" max="15121" width="10.28515625" style="131" customWidth="1"/>
    <col min="15122" max="15122" width="13.85546875" style="131" customWidth="1"/>
    <col min="15123" max="15360" width="9.140625" style="131"/>
    <col min="15361" max="15361" width="12.7109375" style="131" customWidth="1"/>
    <col min="15362" max="15362" width="43" style="131" bestFit="1" customWidth="1"/>
    <col min="15363" max="15363" width="12.85546875" style="131" bestFit="1" customWidth="1"/>
    <col min="15364" max="15364" width="12.42578125" style="131" customWidth="1"/>
    <col min="15365" max="15365" width="10.28515625" style="131" customWidth="1"/>
    <col min="15366" max="15366" width="10.140625" style="131" bestFit="1" customWidth="1"/>
    <col min="15367" max="15367" width="10.42578125" style="131" bestFit="1" customWidth="1"/>
    <col min="15368" max="15368" width="15" style="131" bestFit="1" customWidth="1"/>
    <col min="15369" max="15369" width="9.42578125" style="131" bestFit="1" customWidth="1"/>
    <col min="15370" max="15370" width="13" style="131" bestFit="1" customWidth="1"/>
    <col min="15371" max="15371" width="16.28515625" style="131" customWidth="1"/>
    <col min="15372" max="15372" width="14" style="131" bestFit="1" customWidth="1"/>
    <col min="15373" max="15373" width="17.85546875" style="131" bestFit="1" customWidth="1"/>
    <col min="15374" max="15374" width="9.140625" style="131"/>
    <col min="15375" max="15375" width="15.7109375" style="131" bestFit="1" customWidth="1"/>
    <col min="15376" max="15376" width="11" style="131" customWidth="1"/>
    <col min="15377" max="15377" width="10.28515625" style="131" customWidth="1"/>
    <col min="15378" max="15378" width="13.85546875" style="131" customWidth="1"/>
    <col min="15379" max="15616" width="9.140625" style="131"/>
    <col min="15617" max="15617" width="12.7109375" style="131" customWidth="1"/>
    <col min="15618" max="15618" width="43" style="131" bestFit="1" customWidth="1"/>
    <col min="15619" max="15619" width="12.85546875" style="131" bestFit="1" customWidth="1"/>
    <col min="15620" max="15620" width="12.42578125" style="131" customWidth="1"/>
    <col min="15621" max="15621" width="10.28515625" style="131" customWidth="1"/>
    <col min="15622" max="15622" width="10.140625" style="131" bestFit="1" customWidth="1"/>
    <col min="15623" max="15623" width="10.42578125" style="131" bestFit="1" customWidth="1"/>
    <col min="15624" max="15624" width="15" style="131" bestFit="1" customWidth="1"/>
    <col min="15625" max="15625" width="9.42578125" style="131" bestFit="1" customWidth="1"/>
    <col min="15626" max="15626" width="13" style="131" bestFit="1" customWidth="1"/>
    <col min="15627" max="15627" width="16.28515625" style="131" customWidth="1"/>
    <col min="15628" max="15628" width="14" style="131" bestFit="1" customWidth="1"/>
    <col min="15629" max="15629" width="17.85546875" style="131" bestFit="1" customWidth="1"/>
    <col min="15630" max="15630" width="9.140625" style="131"/>
    <col min="15631" max="15631" width="15.7109375" style="131" bestFit="1" customWidth="1"/>
    <col min="15632" max="15632" width="11" style="131" customWidth="1"/>
    <col min="15633" max="15633" width="10.28515625" style="131" customWidth="1"/>
    <col min="15634" max="15634" width="13.85546875" style="131" customWidth="1"/>
    <col min="15635" max="15872" width="9.140625" style="131"/>
    <col min="15873" max="15873" width="12.7109375" style="131" customWidth="1"/>
    <col min="15874" max="15874" width="43" style="131" bestFit="1" customWidth="1"/>
    <col min="15875" max="15875" width="12.85546875" style="131" bestFit="1" customWidth="1"/>
    <col min="15876" max="15876" width="12.42578125" style="131" customWidth="1"/>
    <col min="15877" max="15877" width="10.28515625" style="131" customWidth="1"/>
    <col min="15878" max="15878" width="10.140625" style="131" bestFit="1" customWidth="1"/>
    <col min="15879" max="15879" width="10.42578125" style="131" bestFit="1" customWidth="1"/>
    <col min="15880" max="15880" width="15" style="131" bestFit="1" customWidth="1"/>
    <col min="15881" max="15881" width="9.42578125" style="131" bestFit="1" customWidth="1"/>
    <col min="15882" max="15882" width="13" style="131" bestFit="1" customWidth="1"/>
    <col min="15883" max="15883" width="16.28515625" style="131" customWidth="1"/>
    <col min="15884" max="15884" width="14" style="131" bestFit="1" customWidth="1"/>
    <col min="15885" max="15885" width="17.85546875" style="131" bestFit="1" customWidth="1"/>
    <col min="15886" max="15886" width="9.140625" style="131"/>
    <col min="15887" max="15887" width="15.7109375" style="131" bestFit="1" customWidth="1"/>
    <col min="15888" max="15888" width="11" style="131" customWidth="1"/>
    <col min="15889" max="15889" width="10.28515625" style="131" customWidth="1"/>
    <col min="15890" max="15890" width="13.85546875" style="131" customWidth="1"/>
    <col min="15891" max="16128" width="9.140625" style="131"/>
    <col min="16129" max="16129" width="12.7109375" style="131" customWidth="1"/>
    <col min="16130" max="16130" width="43" style="131" bestFit="1" customWidth="1"/>
    <col min="16131" max="16131" width="12.85546875" style="131" bestFit="1" customWidth="1"/>
    <col min="16132" max="16132" width="12.42578125" style="131" customWidth="1"/>
    <col min="16133" max="16133" width="10.28515625" style="131" customWidth="1"/>
    <col min="16134" max="16134" width="10.140625" style="131" bestFit="1" customWidth="1"/>
    <col min="16135" max="16135" width="10.42578125" style="131" bestFit="1" customWidth="1"/>
    <col min="16136" max="16136" width="15" style="131" bestFit="1" customWidth="1"/>
    <col min="16137" max="16137" width="9.42578125" style="131" bestFit="1" customWidth="1"/>
    <col min="16138" max="16138" width="13" style="131" bestFit="1" customWidth="1"/>
    <col min="16139" max="16139" width="16.28515625" style="131" customWidth="1"/>
    <col min="16140" max="16140" width="14" style="131" bestFit="1" customWidth="1"/>
    <col min="16141" max="16141" width="17.85546875" style="131" bestFit="1" customWidth="1"/>
    <col min="16142" max="16142" width="9.140625" style="131"/>
    <col min="16143" max="16143" width="15.7109375" style="131" bestFit="1" customWidth="1"/>
    <col min="16144" max="16144" width="11" style="131" customWidth="1"/>
    <col min="16145" max="16145" width="10.28515625" style="131" customWidth="1"/>
    <col min="16146" max="16146" width="13.85546875" style="131" customWidth="1"/>
    <col min="16147" max="16384" width="9.140625" style="131"/>
  </cols>
  <sheetData>
    <row r="1" spans="1:17" s="118" customFormat="1" ht="20.25" x14ac:dyDescent="0.3">
      <c r="A1" s="117" t="str">
        <f>Grafer!B1</f>
        <v>Fordeling af elforbrug i Læsø Kommune</v>
      </c>
      <c r="L1" s="119"/>
      <c r="M1" s="120"/>
    </row>
    <row r="2" spans="1:17" ht="15" customHeight="1" x14ac:dyDescent="0.2">
      <c r="I2" s="135"/>
      <c r="J2" s="135"/>
      <c r="K2" s="135"/>
      <c r="L2" s="135"/>
      <c r="P2" s="136"/>
      <c r="Q2" s="136"/>
    </row>
    <row r="3" spans="1:17" x14ac:dyDescent="0.2">
      <c r="A3" s="231"/>
      <c r="B3" s="138"/>
      <c r="C3" s="231"/>
      <c r="D3" s="139" t="s">
        <v>26</v>
      </c>
      <c r="E3" s="231" t="s">
        <v>23</v>
      </c>
      <c r="G3" s="140"/>
    </row>
    <row r="4" spans="1:17" x14ac:dyDescent="0.2">
      <c r="A4" s="141"/>
      <c r="B4" s="131" t="s">
        <v>1</v>
      </c>
      <c r="C4" s="142">
        <v>0.82499999999999996</v>
      </c>
      <c r="D4" s="124">
        <v>1285952.7636860041</v>
      </c>
      <c r="E4" s="143">
        <f>D4/1000000*3.6</f>
        <v>4.6294299492696149</v>
      </c>
      <c r="F4" s="144"/>
      <c r="G4" s="125"/>
      <c r="I4" s="145"/>
      <c r="J4" s="125"/>
      <c r="K4" s="140"/>
    </row>
    <row r="5" spans="1:17" x14ac:dyDescent="0.2">
      <c r="A5" s="141"/>
      <c r="B5" s="131" t="s">
        <v>2</v>
      </c>
      <c r="C5" s="142">
        <f>1-C4</f>
        <v>0.17500000000000004</v>
      </c>
      <c r="D5" s="124">
        <v>272777.85896369792</v>
      </c>
      <c r="E5" s="143">
        <f t="shared" ref="E5:E17" si="0">D5/1000000*3.6</f>
        <v>0.98200029226931262</v>
      </c>
      <c r="F5" s="144"/>
      <c r="G5" s="125"/>
      <c r="H5" s="140"/>
      <c r="I5" s="146"/>
      <c r="J5" s="125"/>
      <c r="K5" s="140"/>
    </row>
    <row r="6" spans="1:17" x14ac:dyDescent="0.2">
      <c r="A6" s="141"/>
      <c r="B6" s="131" t="s">
        <v>3</v>
      </c>
      <c r="C6" s="142">
        <v>0.82499999999999996</v>
      </c>
      <c r="D6" s="147">
        <v>127200.21706301121</v>
      </c>
      <c r="E6" s="143">
        <f t="shared" si="0"/>
        <v>0.4579207814268404</v>
      </c>
      <c r="F6" s="144"/>
      <c r="G6" s="125"/>
      <c r="I6" s="148"/>
      <c r="J6" s="125"/>
      <c r="K6" s="140"/>
    </row>
    <row r="7" spans="1:17" x14ac:dyDescent="0.2">
      <c r="A7" s="141"/>
      <c r="B7" s="131" t="s">
        <v>4</v>
      </c>
      <c r="C7" s="142">
        <v>0.17499999999999999</v>
      </c>
      <c r="D7" s="147">
        <v>26981.864225487228</v>
      </c>
      <c r="E7" s="143">
        <f t="shared" si="0"/>
        <v>9.7134711211754016E-2</v>
      </c>
      <c r="F7" s="144"/>
      <c r="G7" s="125"/>
      <c r="I7" s="146"/>
      <c r="J7" s="125"/>
      <c r="K7" s="140"/>
    </row>
    <row r="8" spans="1:17" ht="12.75" customHeight="1" x14ac:dyDescent="0.2">
      <c r="A8" s="141">
        <v>3</v>
      </c>
      <c r="B8" s="131" t="s">
        <v>5</v>
      </c>
      <c r="C8" s="141"/>
      <c r="D8" s="147">
        <v>4269392.2960617989</v>
      </c>
      <c r="E8" s="143">
        <f t="shared" si="0"/>
        <v>15.369812265822477</v>
      </c>
      <c r="F8" s="149"/>
      <c r="H8" s="126"/>
      <c r="I8" s="146"/>
      <c r="J8" s="150"/>
      <c r="K8" s="140"/>
    </row>
    <row r="9" spans="1:17" x14ac:dyDescent="0.2">
      <c r="A9" s="141">
        <v>4</v>
      </c>
      <c r="B9" s="131" t="s">
        <v>0</v>
      </c>
      <c r="C9" s="141"/>
      <c r="D9" s="147">
        <v>1077240</v>
      </c>
      <c r="E9" s="143">
        <f t="shared" si="0"/>
        <v>3.8780640000000002</v>
      </c>
      <c r="F9" s="149"/>
      <c r="H9" s="126"/>
      <c r="I9" s="146"/>
      <c r="J9" s="150"/>
      <c r="K9" s="140"/>
    </row>
    <row r="10" spans="1:17" ht="12.75" customHeight="1" x14ac:dyDescent="0.2">
      <c r="A10" s="141">
        <v>5</v>
      </c>
      <c r="B10" s="131" t="s">
        <v>6</v>
      </c>
      <c r="C10" s="141"/>
      <c r="D10" s="147">
        <v>0</v>
      </c>
      <c r="E10" s="143">
        <f t="shared" si="0"/>
        <v>0</v>
      </c>
      <c r="F10" s="149"/>
      <c r="G10" s="125"/>
      <c r="I10" s="146"/>
      <c r="J10" s="150"/>
    </row>
    <row r="11" spans="1:17" x14ac:dyDescent="0.2">
      <c r="A11" s="141">
        <v>6</v>
      </c>
      <c r="B11" s="131" t="s">
        <v>7</v>
      </c>
      <c r="C11" s="141"/>
      <c r="D11" s="147">
        <v>681944</v>
      </c>
      <c r="E11" s="143">
        <f t="shared" si="0"/>
        <v>2.4549984</v>
      </c>
      <c r="F11" s="149"/>
      <c r="G11" s="125"/>
      <c r="I11" s="146"/>
      <c r="J11" s="150"/>
      <c r="K11" s="140"/>
    </row>
    <row r="12" spans="1:17" x14ac:dyDescent="0.2">
      <c r="A12" s="141">
        <v>7</v>
      </c>
      <c r="B12" s="131" t="s">
        <v>8</v>
      </c>
      <c r="C12" s="141"/>
      <c r="D12" s="147">
        <v>594700</v>
      </c>
      <c r="E12" s="143">
        <f t="shared" si="0"/>
        <v>2.1409199999999999</v>
      </c>
      <c r="F12" s="149"/>
      <c r="G12" s="125"/>
      <c r="I12" s="146"/>
      <c r="J12" s="146"/>
      <c r="K12" s="140"/>
    </row>
    <row r="13" spans="1:17" x14ac:dyDescent="0.2">
      <c r="A13" s="141">
        <v>8</v>
      </c>
      <c r="B13" s="131" t="s">
        <v>9</v>
      </c>
      <c r="C13" s="141"/>
      <c r="D13" s="147">
        <v>657681</v>
      </c>
      <c r="E13" s="143">
        <f t="shared" si="0"/>
        <v>2.3676515999999999</v>
      </c>
      <c r="F13" s="149"/>
      <c r="G13" s="125"/>
      <c r="I13" s="146"/>
      <c r="J13" s="150"/>
    </row>
    <row r="14" spans="1:17" x14ac:dyDescent="0.2">
      <c r="A14" s="141">
        <v>9</v>
      </c>
      <c r="B14" s="131" t="s">
        <v>10</v>
      </c>
      <c r="C14" s="141"/>
      <c r="D14" s="147">
        <v>0</v>
      </c>
      <c r="E14" s="143">
        <f t="shared" si="0"/>
        <v>0</v>
      </c>
      <c r="F14" s="149"/>
      <c r="G14" s="125"/>
      <c r="I14" s="146"/>
      <c r="J14" s="150"/>
    </row>
    <row r="15" spans="1:17" x14ac:dyDescent="0.2">
      <c r="A15" s="141">
        <v>10</v>
      </c>
      <c r="B15" s="131" t="s">
        <v>11</v>
      </c>
      <c r="C15" s="141"/>
      <c r="D15" s="147">
        <v>0</v>
      </c>
      <c r="E15" s="143">
        <f t="shared" si="0"/>
        <v>0</v>
      </c>
      <c r="F15" s="149"/>
      <c r="G15" s="125"/>
      <c r="I15" s="146"/>
      <c r="J15" s="150"/>
    </row>
    <row r="16" spans="1:17" x14ac:dyDescent="0.2">
      <c r="A16" s="141">
        <v>11</v>
      </c>
      <c r="B16" s="131" t="s">
        <v>12</v>
      </c>
      <c r="C16" s="141"/>
      <c r="D16" s="147">
        <v>0</v>
      </c>
      <c r="E16" s="143">
        <f t="shared" si="0"/>
        <v>0</v>
      </c>
      <c r="F16" s="149"/>
      <c r="G16" s="125"/>
      <c r="I16" s="146"/>
      <c r="J16" s="151"/>
      <c r="K16" s="152"/>
      <c r="L16" s="153"/>
    </row>
    <row r="17" spans="1:13" x14ac:dyDescent="0.2">
      <c r="A17" s="141">
        <v>999</v>
      </c>
      <c r="B17" s="131" t="s">
        <v>106</v>
      </c>
      <c r="C17" s="141"/>
      <c r="D17" s="147">
        <v>5066382</v>
      </c>
      <c r="E17" s="154">
        <f t="shared" si="0"/>
        <v>18.238975199999999</v>
      </c>
      <c r="F17" s="149"/>
      <c r="G17" s="125"/>
      <c r="I17" s="146"/>
      <c r="J17" s="151"/>
      <c r="K17" s="152"/>
      <c r="L17" s="153"/>
    </row>
    <row r="18" spans="1:13" x14ac:dyDescent="0.2">
      <c r="A18" s="231" t="s">
        <v>13</v>
      </c>
      <c r="B18" s="138"/>
      <c r="C18" s="231"/>
      <c r="D18" s="133">
        <f>SUM(D4:D17)</f>
        <v>14060252</v>
      </c>
      <c r="E18" s="155">
        <f>D18/1000000*3.6</f>
        <v>50.6169072</v>
      </c>
      <c r="F18" s="144"/>
      <c r="G18" s="127"/>
      <c r="H18" s="127"/>
      <c r="I18" s="127"/>
    </row>
    <row r="19" spans="1:13" x14ac:dyDescent="0.2">
      <c r="A19" s="128" t="s">
        <v>107</v>
      </c>
      <c r="D19" s="140"/>
      <c r="E19" s="156"/>
      <c r="F19" s="144"/>
      <c r="G19" s="127"/>
      <c r="H19" s="127"/>
      <c r="I19" s="127"/>
    </row>
    <row r="20" spans="1:13" x14ac:dyDescent="0.2">
      <c r="D20" s="140"/>
      <c r="E20" s="157"/>
      <c r="F20" s="144"/>
      <c r="G20" s="127"/>
      <c r="H20" s="127"/>
      <c r="I20" s="127"/>
    </row>
    <row r="21" spans="1:13" x14ac:dyDescent="0.2">
      <c r="B21" s="121" t="s">
        <v>108</v>
      </c>
      <c r="D21" s="140"/>
      <c r="E21" s="157"/>
      <c r="F21" s="228"/>
      <c r="G21" s="228"/>
      <c r="H21" s="228"/>
      <c r="I21" s="228"/>
    </row>
    <row r="22" spans="1:13" x14ac:dyDescent="0.2">
      <c r="A22" s="231"/>
      <c r="B22" s="138"/>
      <c r="C22" s="231"/>
      <c r="D22" s="139" t="s">
        <v>26</v>
      </c>
      <c r="E22" s="231" t="s">
        <v>23</v>
      </c>
      <c r="G22" s="140"/>
    </row>
    <row r="23" spans="1:13" x14ac:dyDescent="0.2">
      <c r="A23" s="141"/>
      <c r="B23" s="131" t="s">
        <v>1</v>
      </c>
      <c r="C23" s="142">
        <v>0.82499999999999996</v>
      </c>
      <c r="D23" s="124">
        <f>D4</f>
        <v>1285952.7636860041</v>
      </c>
      <c r="E23" s="232">
        <f>D23/1000000*3.6</f>
        <v>4.6294299492696149</v>
      </c>
      <c r="F23" s="228"/>
      <c r="G23" s="229"/>
      <c r="I23" s="230"/>
      <c r="J23" s="229"/>
      <c r="K23" s="140"/>
    </row>
    <row r="24" spans="1:13" x14ac:dyDescent="0.2">
      <c r="A24" s="141"/>
      <c r="B24" s="131" t="s">
        <v>2</v>
      </c>
      <c r="C24" s="142">
        <f>1-C23</f>
        <v>0.17500000000000004</v>
      </c>
      <c r="D24" s="124">
        <f>D5</f>
        <v>272777.85896369792</v>
      </c>
      <c r="E24" s="232">
        <f t="shared" ref="E24:E35" si="1">D24/1000000*3.6</f>
        <v>0.98200029226931262</v>
      </c>
      <c r="F24" s="228"/>
      <c r="G24" s="229"/>
      <c r="H24" s="140"/>
      <c r="I24" s="230"/>
      <c r="J24" s="229"/>
      <c r="K24" s="140"/>
    </row>
    <row r="25" spans="1:13" x14ac:dyDescent="0.2">
      <c r="A25" s="141"/>
      <c r="B25" s="131" t="s">
        <v>3</v>
      </c>
      <c r="C25" s="142">
        <v>0.82499999999999996</v>
      </c>
      <c r="D25" s="124">
        <f t="shared" ref="D25:D26" si="2">D6</f>
        <v>127200.21706301121</v>
      </c>
      <c r="E25" s="232">
        <f t="shared" si="1"/>
        <v>0.4579207814268404</v>
      </c>
      <c r="F25" s="228"/>
      <c r="G25" s="229"/>
      <c r="I25" s="148"/>
      <c r="J25" s="229"/>
      <c r="K25" s="140"/>
    </row>
    <row r="26" spans="1:13" x14ac:dyDescent="0.2">
      <c r="A26" s="141"/>
      <c r="B26" s="131" t="s">
        <v>4</v>
      </c>
      <c r="C26" s="142">
        <v>0.17499999999999999</v>
      </c>
      <c r="D26" s="124">
        <f t="shared" si="2"/>
        <v>26981.864225487228</v>
      </c>
      <c r="E26" s="232">
        <f t="shared" si="1"/>
        <v>9.7134711211754016E-2</v>
      </c>
      <c r="F26" s="228"/>
      <c r="G26" s="228"/>
      <c r="H26" s="228"/>
      <c r="I26" s="228"/>
      <c r="J26" s="228"/>
      <c r="K26" s="228"/>
      <c r="L26" s="228"/>
      <c r="M26" s="228"/>
    </row>
    <row r="27" spans="1:13" ht="12.75" customHeight="1" x14ac:dyDescent="0.2">
      <c r="A27" s="141">
        <v>3</v>
      </c>
      <c r="B27" s="131" t="s">
        <v>5</v>
      </c>
      <c r="C27" s="141"/>
      <c r="D27" s="147">
        <f t="shared" ref="D27:D35" si="3">D8+D8/SUM($D$8:$D$16)*$D$17</f>
        <v>7240206.6272220481</v>
      </c>
      <c r="E27" s="232">
        <f t="shared" si="1"/>
        <v>26.064743857999375</v>
      </c>
      <c r="F27" s="228"/>
      <c r="G27" s="228"/>
      <c r="H27" s="228"/>
      <c r="I27" s="228"/>
      <c r="J27" s="228"/>
      <c r="K27" s="228"/>
      <c r="L27" s="228"/>
      <c r="M27" s="228"/>
    </row>
    <row r="28" spans="1:13" x14ac:dyDescent="0.2">
      <c r="A28" s="141">
        <v>4</v>
      </c>
      <c r="B28" s="131" t="s">
        <v>0</v>
      </c>
      <c r="C28" s="141"/>
      <c r="D28" s="147">
        <f t="shared" si="3"/>
        <v>1826826.7814843557</v>
      </c>
      <c r="E28" s="232">
        <f t="shared" si="1"/>
        <v>6.5765764133436804</v>
      </c>
      <c r="F28" s="228"/>
      <c r="G28" s="228"/>
      <c r="H28" s="228"/>
      <c r="I28" s="228"/>
      <c r="J28" s="228"/>
      <c r="K28" s="228"/>
      <c r="L28" s="228"/>
      <c r="M28" s="228"/>
    </row>
    <row r="29" spans="1:13" ht="12.75" customHeight="1" x14ac:dyDescent="0.2">
      <c r="A29" s="141">
        <v>5</v>
      </c>
      <c r="B29" s="131" t="s">
        <v>6</v>
      </c>
      <c r="C29" s="141"/>
      <c r="D29" s="147">
        <f t="shared" si="3"/>
        <v>0</v>
      </c>
      <c r="E29" s="232">
        <f t="shared" si="1"/>
        <v>0</v>
      </c>
      <c r="F29" s="149"/>
      <c r="G29" s="125"/>
      <c r="I29" s="146"/>
      <c r="J29" s="150"/>
    </row>
    <row r="30" spans="1:13" x14ac:dyDescent="0.2">
      <c r="A30" s="141">
        <v>6</v>
      </c>
      <c r="B30" s="131" t="s">
        <v>7</v>
      </c>
      <c r="C30" s="141"/>
      <c r="D30" s="147">
        <f t="shared" si="3"/>
        <v>1156467.9761915333</v>
      </c>
      <c r="E30" s="232">
        <f t="shared" si="1"/>
        <v>4.16328471428952</v>
      </c>
      <c r="F30" s="149"/>
      <c r="G30" s="125"/>
      <c r="I30" s="146"/>
      <c r="J30" s="150"/>
      <c r="K30" s="140"/>
    </row>
    <row r="31" spans="1:13" x14ac:dyDescent="0.2">
      <c r="A31" s="141">
        <v>7</v>
      </c>
      <c r="B31" s="131" t="s">
        <v>8</v>
      </c>
      <c r="C31" s="141"/>
      <c r="D31" s="147">
        <f t="shared" si="3"/>
        <v>1008516.1031420541</v>
      </c>
      <c r="E31" s="232">
        <f t="shared" si="1"/>
        <v>3.6306579713113942</v>
      </c>
      <c r="F31" s="149"/>
      <c r="G31" s="125"/>
      <c r="I31" s="146"/>
      <c r="J31" s="146"/>
      <c r="K31" s="140"/>
    </row>
    <row r="32" spans="1:13" x14ac:dyDescent="0.2">
      <c r="A32" s="141">
        <v>8</v>
      </c>
      <c r="B32" s="131" t="s">
        <v>9</v>
      </c>
      <c r="C32" s="141"/>
      <c r="D32" s="147">
        <f t="shared" si="3"/>
        <v>1115321.808021808</v>
      </c>
      <c r="E32" s="232">
        <f t="shared" si="1"/>
        <v>4.0151585088785096</v>
      </c>
      <c r="F32" s="149"/>
      <c r="G32" s="125"/>
      <c r="I32" s="146"/>
      <c r="J32" s="150"/>
    </row>
    <row r="33" spans="1:12" x14ac:dyDescent="0.2">
      <c r="A33" s="141">
        <v>9</v>
      </c>
      <c r="B33" s="131" t="s">
        <v>10</v>
      </c>
      <c r="C33" s="141"/>
      <c r="D33" s="147">
        <f t="shared" si="3"/>
        <v>0</v>
      </c>
      <c r="E33" s="232">
        <f t="shared" si="1"/>
        <v>0</v>
      </c>
      <c r="F33" s="149"/>
      <c r="G33" s="125"/>
      <c r="I33" s="146"/>
      <c r="J33" s="150"/>
    </row>
    <row r="34" spans="1:12" x14ac:dyDescent="0.2">
      <c r="A34" s="141">
        <v>10</v>
      </c>
      <c r="B34" s="131" t="s">
        <v>11</v>
      </c>
      <c r="C34" s="141"/>
      <c r="D34" s="147">
        <f t="shared" si="3"/>
        <v>0</v>
      </c>
      <c r="E34" s="232">
        <f t="shared" si="1"/>
        <v>0</v>
      </c>
      <c r="F34" s="149"/>
      <c r="G34" s="125"/>
      <c r="I34" s="146"/>
      <c r="J34" s="150"/>
    </row>
    <row r="35" spans="1:12" x14ac:dyDescent="0.2">
      <c r="A35" s="141">
        <v>11</v>
      </c>
      <c r="B35" s="131" t="s">
        <v>12</v>
      </c>
      <c r="C35" s="141"/>
      <c r="D35" s="147">
        <f t="shared" si="3"/>
        <v>0</v>
      </c>
      <c r="E35" s="232">
        <f t="shared" si="1"/>
        <v>0</v>
      </c>
      <c r="F35" s="149"/>
      <c r="G35" s="125"/>
      <c r="I35" s="146"/>
      <c r="J35" s="151"/>
      <c r="K35" s="152"/>
      <c r="L35" s="153"/>
    </row>
    <row r="36" spans="1:12" x14ac:dyDescent="0.2">
      <c r="A36" s="231" t="s">
        <v>13</v>
      </c>
      <c r="B36" s="138"/>
      <c r="C36" s="231"/>
      <c r="D36" s="133">
        <f>SUM(D23:D35)</f>
        <v>14060252.000000002</v>
      </c>
      <c r="E36" s="155">
        <f>D36/1000000*3.6</f>
        <v>50.616907200000007</v>
      </c>
      <c r="F36" s="144"/>
      <c r="G36" s="127"/>
      <c r="H36" s="127"/>
      <c r="I36" s="127"/>
    </row>
    <row r="37" spans="1:12" x14ac:dyDescent="0.2">
      <c r="D37" s="140"/>
      <c r="E37" s="157"/>
      <c r="F37" s="144"/>
      <c r="G37" s="127"/>
      <c r="H37" s="127"/>
      <c r="I37" s="127"/>
    </row>
    <row r="38" spans="1:12" x14ac:dyDescent="0.2">
      <c r="D38" s="140"/>
      <c r="E38" s="159"/>
      <c r="G38" s="160"/>
      <c r="H38" s="161"/>
      <c r="I38" s="161"/>
      <c r="J38" s="161"/>
      <c r="K38" s="162"/>
    </row>
    <row r="40" spans="1:12" x14ac:dyDescent="0.2">
      <c r="C40" s="131" t="s">
        <v>14</v>
      </c>
    </row>
    <row r="41" spans="1:12" x14ac:dyDescent="0.2">
      <c r="B41" s="163" t="s">
        <v>15</v>
      </c>
      <c r="C41" s="164" t="s">
        <v>16</v>
      </c>
      <c r="D41" s="164" t="s">
        <v>17</v>
      </c>
      <c r="E41" s="164" t="s">
        <v>18</v>
      </c>
      <c r="F41" s="165" t="s">
        <v>19</v>
      </c>
    </row>
    <row r="42" spans="1:12" x14ac:dyDescent="0.2">
      <c r="B42" s="166" t="s">
        <v>5</v>
      </c>
      <c r="C42" s="167">
        <v>0.155</v>
      </c>
      <c r="D42" s="167">
        <v>0.155</v>
      </c>
      <c r="E42" s="167">
        <v>0.183</v>
      </c>
      <c r="F42" s="168">
        <v>0.50700000000000001</v>
      </c>
    </row>
    <row r="43" spans="1:12" x14ac:dyDescent="0.2">
      <c r="B43" s="166" t="s">
        <v>0</v>
      </c>
      <c r="C43" s="169"/>
      <c r="D43" s="170">
        <v>0.15</v>
      </c>
      <c r="E43" s="170">
        <v>0.03</v>
      </c>
      <c r="F43" s="171">
        <v>0.82</v>
      </c>
    </row>
    <row r="44" spans="1:12" x14ac:dyDescent="0.2">
      <c r="B44" s="166" t="s">
        <v>6</v>
      </c>
      <c r="C44" s="169"/>
      <c r="D44" s="170">
        <v>0.15</v>
      </c>
      <c r="E44" s="170">
        <v>0.03</v>
      </c>
      <c r="F44" s="171">
        <v>0.82</v>
      </c>
    </row>
    <row r="45" spans="1:12" x14ac:dyDescent="0.2">
      <c r="B45" s="166" t="s">
        <v>28</v>
      </c>
      <c r="C45" s="169"/>
      <c r="D45" s="170">
        <v>0.25</v>
      </c>
      <c r="E45" s="170">
        <v>0.28000000000000003</v>
      </c>
      <c r="F45" s="171">
        <v>0.47</v>
      </c>
    </row>
    <row r="46" spans="1:12" x14ac:dyDescent="0.2">
      <c r="B46" s="166" t="s">
        <v>8</v>
      </c>
      <c r="C46" s="169"/>
      <c r="D46" s="170">
        <v>0.25</v>
      </c>
      <c r="E46" s="170">
        <v>0.28000000000000003</v>
      </c>
      <c r="F46" s="171">
        <v>0.47</v>
      </c>
    </row>
    <row r="47" spans="1:12" x14ac:dyDescent="0.2">
      <c r="B47" s="166" t="s">
        <v>20</v>
      </c>
      <c r="C47" s="169"/>
      <c r="D47" s="170">
        <v>0.27</v>
      </c>
      <c r="E47" s="170">
        <v>0</v>
      </c>
      <c r="F47" s="171">
        <v>0.73</v>
      </c>
    </row>
    <row r="48" spans="1:12" x14ac:dyDescent="0.2">
      <c r="B48" s="166" t="s">
        <v>10</v>
      </c>
      <c r="C48" s="169"/>
      <c r="D48" s="170">
        <v>0.06</v>
      </c>
      <c r="E48" s="170">
        <v>0.08</v>
      </c>
      <c r="F48" s="171">
        <v>0.86</v>
      </c>
    </row>
    <row r="49" spans="2:6" x14ac:dyDescent="0.2">
      <c r="B49" s="166" t="s">
        <v>11</v>
      </c>
      <c r="C49" s="169"/>
      <c r="D49" s="170">
        <v>0.06</v>
      </c>
      <c r="E49" s="170">
        <v>0.08</v>
      </c>
      <c r="F49" s="171">
        <v>0.86</v>
      </c>
    </row>
    <row r="50" spans="2:6" x14ac:dyDescent="0.2">
      <c r="B50" s="172"/>
      <c r="F50" s="173"/>
    </row>
    <row r="51" spans="2:6" x14ac:dyDescent="0.2">
      <c r="B51" s="174" t="s">
        <v>21</v>
      </c>
      <c r="C51" s="175">
        <v>0.44</v>
      </c>
      <c r="D51" s="175">
        <v>0.5</v>
      </c>
      <c r="E51" s="175">
        <v>1.5</v>
      </c>
      <c r="F51" s="176">
        <v>0.85</v>
      </c>
    </row>
    <row r="54" spans="2:6" x14ac:dyDescent="0.2">
      <c r="C54" s="131" t="s">
        <v>51</v>
      </c>
    </row>
    <row r="55" spans="2:6" x14ac:dyDescent="0.2">
      <c r="B55" s="231"/>
      <c r="C55" s="231" t="str">
        <f>$C$41</f>
        <v>Elkomfur</v>
      </c>
      <c r="D55" s="231" t="str">
        <f>$D$41</f>
        <v>Belysning</v>
      </c>
      <c r="E55" s="231" t="str">
        <f>$E$41</f>
        <v>Køle-maskiner, Elkomkompressorer</v>
      </c>
      <c r="F55" s="231" t="str">
        <f>$F$41</f>
        <v>Motorer, mv</v>
      </c>
    </row>
    <row r="56" spans="2:6" x14ac:dyDescent="0.2">
      <c r="B56" s="177" t="s">
        <v>5</v>
      </c>
      <c r="C56" s="155">
        <f>$D$27*$C$42*C$51</f>
        <v>493782.09197654371</v>
      </c>
      <c r="D56" s="155">
        <f>$D$27*$D$42*D$51</f>
        <v>561116.01360970875</v>
      </c>
      <c r="E56" s="155">
        <f>$D$27*$E$42*E$51</f>
        <v>1987436.7191724521</v>
      </c>
      <c r="F56" s="155">
        <f>$D$27*$F$42*F$51</f>
        <v>3120167.0460013417</v>
      </c>
    </row>
    <row r="57" spans="2:6" x14ac:dyDescent="0.2">
      <c r="B57" s="177" t="s">
        <v>20</v>
      </c>
      <c r="C57" s="155"/>
      <c r="D57" s="155">
        <f>$D$32*$D$47*D$51</f>
        <v>150568.4440829441</v>
      </c>
      <c r="E57" s="155">
        <f>$D$32*$E$47*E$51</f>
        <v>0</v>
      </c>
      <c r="F57" s="155">
        <f>$D$32*$F$47*F$51</f>
        <v>692057.18187753193</v>
      </c>
    </row>
    <row r="58" spans="2:6" x14ac:dyDescent="0.2">
      <c r="B58" s="177" t="s">
        <v>8</v>
      </c>
      <c r="C58" s="155"/>
      <c r="D58" s="155">
        <f>$D$31*$D$46*D$51</f>
        <v>126064.51289275676</v>
      </c>
      <c r="E58" s="155">
        <f>$D$31*$E$46*E$51</f>
        <v>423576.76331966277</v>
      </c>
      <c r="F58" s="155">
        <f>$D$31*$F$46*F$51</f>
        <v>402902.18320525053</v>
      </c>
    </row>
    <row r="59" spans="2:6" x14ac:dyDescent="0.2">
      <c r="B59" s="177" t="s">
        <v>28</v>
      </c>
      <c r="C59" s="155"/>
      <c r="D59" s="155">
        <f>$D$30*$D$45*D$51</f>
        <v>144558.49702394166</v>
      </c>
      <c r="E59" s="155">
        <f>$D$30*$E$45*E$51</f>
        <v>485716.55000044405</v>
      </c>
      <c r="F59" s="155">
        <f>$D$30*$F$45*F$51</f>
        <v>462008.95648851746</v>
      </c>
    </row>
    <row r="60" spans="2:6" x14ac:dyDescent="0.2">
      <c r="B60" s="177" t="s">
        <v>10</v>
      </c>
      <c r="C60" s="155"/>
      <c r="D60" s="155">
        <f>$D$33*$D$48*D$51</f>
        <v>0</v>
      </c>
      <c r="E60" s="155">
        <f>$D$33*$E$48*E$51</f>
        <v>0</v>
      </c>
      <c r="F60" s="155">
        <f>$D$33*$F$48*F$51</f>
        <v>0</v>
      </c>
    </row>
    <row r="61" spans="2:6" x14ac:dyDescent="0.2">
      <c r="B61" s="177" t="s">
        <v>11</v>
      </c>
      <c r="C61" s="155"/>
      <c r="D61" s="155">
        <f>$D$34*$D$49*D$51</f>
        <v>0</v>
      </c>
      <c r="E61" s="155">
        <f>$D$34*$E$49*E$51</f>
        <v>0</v>
      </c>
      <c r="F61" s="155">
        <f>$D$34*$F$49*F$51</f>
        <v>0</v>
      </c>
    </row>
    <row r="62" spans="2:6" x14ac:dyDescent="0.2">
      <c r="B62" s="177" t="s">
        <v>6</v>
      </c>
      <c r="C62" s="155"/>
      <c r="D62" s="155">
        <f>$D$29*$D$44*D$51</f>
        <v>0</v>
      </c>
      <c r="E62" s="155">
        <f>$D$29*$E$44*E$51</f>
        <v>0</v>
      </c>
      <c r="F62" s="155">
        <f>$D$29*$F$44*F$51</f>
        <v>0</v>
      </c>
    </row>
    <row r="63" spans="2:6" x14ac:dyDescent="0.2">
      <c r="B63" s="177" t="s">
        <v>0</v>
      </c>
      <c r="C63" s="155"/>
      <c r="D63" s="155">
        <f>$D$28*$D$43*D$51</f>
        <v>137012.00861132666</v>
      </c>
      <c r="E63" s="155">
        <f>$D$28*$E$43*E$51</f>
        <v>82207.205166796004</v>
      </c>
      <c r="F63" s="155">
        <f>$D$28*$F$43*F$51</f>
        <v>1273298.2666945958</v>
      </c>
    </row>
    <row r="66" spans="1:6" x14ac:dyDescent="0.2">
      <c r="C66" s="131" t="s">
        <v>22</v>
      </c>
    </row>
    <row r="67" spans="1:6" x14ac:dyDescent="0.2">
      <c r="B67" s="178"/>
      <c r="C67" s="178" t="str">
        <f>$C$41</f>
        <v>Elkomfur</v>
      </c>
      <c r="D67" s="178" t="str">
        <f>$D$41</f>
        <v>Belysning</v>
      </c>
      <c r="E67" s="178" t="str">
        <f>$E$41</f>
        <v>Køle-maskiner, Elkomkompressorer</v>
      </c>
      <c r="F67" s="178" t="str">
        <f>$F$41</f>
        <v>Motorer, mv</v>
      </c>
    </row>
    <row r="68" spans="1:6" x14ac:dyDescent="0.2">
      <c r="A68" s="131">
        <v>1</v>
      </c>
      <c r="B68" s="179" t="s">
        <v>5</v>
      </c>
      <c r="C68" s="233">
        <f>$D$27*$C$42*C$51/1000000*3.6</f>
        <v>1.7776155311155575</v>
      </c>
      <c r="D68" s="233">
        <f>$D$27*$D$42*D$51/1000000*3.6</f>
        <v>2.0200176489949517</v>
      </c>
      <c r="E68" s="233">
        <f>$D$27*$E$42*E$51/1000000*3.6</f>
        <v>7.1547721890208278</v>
      </c>
      <c r="F68" s="233">
        <f>$D$27*$F$42*F$51/1000000*3.6</f>
        <v>11.232601365604831</v>
      </c>
    </row>
    <row r="69" spans="1:6" x14ac:dyDescent="0.2">
      <c r="A69" s="131">
        <v>2</v>
      </c>
      <c r="B69" s="179" t="s">
        <v>20</v>
      </c>
      <c r="C69" s="233"/>
      <c r="D69" s="233">
        <f>$D$32*$D$47*D$51/1000000*3.6</f>
        <v>0.54204639869859872</v>
      </c>
      <c r="E69" s="233">
        <f>$D$32*$E$47*E$51/1000000*3.6</f>
        <v>0</v>
      </c>
      <c r="F69" s="233">
        <f>$D$32*$F$47*F$51/1000000*3.6</f>
        <v>2.4914058547591149</v>
      </c>
    </row>
    <row r="70" spans="1:6" x14ac:dyDescent="0.2">
      <c r="A70" s="131">
        <v>3</v>
      </c>
      <c r="B70" s="179" t="s">
        <v>8</v>
      </c>
      <c r="C70" s="233"/>
      <c r="D70" s="233">
        <f>$D$31*$D$46*D$51/1000000*3.6</f>
        <v>0.45383224641392428</v>
      </c>
      <c r="E70" s="233">
        <f>$D$31*$E$46*E$51/1000000*3.6</f>
        <v>1.5248763479507861</v>
      </c>
      <c r="F70" s="233">
        <f>$D$31*$F$46*F$51/1000000*3.6</f>
        <v>1.4504478595389019</v>
      </c>
    </row>
    <row r="71" spans="1:6" x14ac:dyDescent="0.2">
      <c r="A71" s="131">
        <v>4</v>
      </c>
      <c r="B71" s="179" t="s">
        <v>28</v>
      </c>
      <c r="C71" s="233"/>
      <c r="D71" s="233">
        <f>$D$30*$D$45*D$51/1000000*3.6</f>
        <v>0.52041058928619</v>
      </c>
      <c r="E71" s="233">
        <f>$D$30*$E$45*E$51/1000000*3.6</f>
        <v>1.7485795800015986</v>
      </c>
      <c r="F71" s="233">
        <f>$D$30*$F$45*F$51/1000000*3.6</f>
        <v>1.663232243358663</v>
      </c>
    </row>
    <row r="72" spans="1:6" x14ac:dyDescent="0.2">
      <c r="A72" s="131">
        <v>5</v>
      </c>
      <c r="B72" s="179" t="s">
        <v>10</v>
      </c>
      <c r="C72" s="233"/>
      <c r="D72" s="233">
        <f>$D$33*$D$48*D$51/1000000*3.6</f>
        <v>0</v>
      </c>
      <c r="E72" s="233">
        <f>$D$33*$E$48*E$51/1000000*3.6</f>
        <v>0</v>
      </c>
      <c r="F72" s="233">
        <f>$D$33*$F$48*F$51/1000000*3.6</f>
        <v>0</v>
      </c>
    </row>
    <row r="73" spans="1:6" x14ac:dyDescent="0.2">
      <c r="A73" s="131">
        <v>6</v>
      </c>
      <c r="B73" s="179" t="s">
        <v>11</v>
      </c>
      <c r="C73" s="233"/>
      <c r="D73" s="233">
        <f>$D$34*$D$49*D$51/1000000*3.6</f>
        <v>0</v>
      </c>
      <c r="E73" s="233">
        <f>$D$34*$E$49*E$51/1000000*3.6</f>
        <v>0</v>
      </c>
      <c r="F73" s="233">
        <f>$D$34*$F$49*F$51/1000000*3.6</f>
        <v>0</v>
      </c>
    </row>
    <row r="74" spans="1:6" x14ac:dyDescent="0.2">
      <c r="A74" s="131">
        <v>7</v>
      </c>
      <c r="B74" s="179" t="s">
        <v>6</v>
      </c>
      <c r="C74" s="233"/>
      <c r="D74" s="233">
        <f>$D$29*$D$44*D$51/1000000*3.6</f>
        <v>0</v>
      </c>
      <c r="E74" s="233">
        <f>$D$29*$E$44*E$51/1000000*3.6</f>
        <v>0</v>
      </c>
      <c r="F74" s="233">
        <f>$D$29*$F$44*F$51/1000000*3.6</f>
        <v>0</v>
      </c>
    </row>
    <row r="75" spans="1:6" x14ac:dyDescent="0.2">
      <c r="A75" s="131">
        <v>8</v>
      </c>
      <c r="B75" s="179" t="s">
        <v>0</v>
      </c>
      <c r="C75" s="233"/>
      <c r="D75" s="233">
        <f>$D$28*$D$43*D$51/1000000*3.6</f>
        <v>0.49324323100077594</v>
      </c>
      <c r="E75" s="233">
        <f>$D$28*$E$43*E$51/1000000*3.6</f>
        <v>0.29594593860046559</v>
      </c>
      <c r="F75" s="233">
        <f>$D$28*$F$43*F$51/1000000*3.6</f>
        <v>4.5838737601005448</v>
      </c>
    </row>
    <row r="76" spans="1:6" x14ac:dyDescent="0.2">
      <c r="B76" s="181"/>
      <c r="C76" s="181"/>
      <c r="D76" s="181"/>
      <c r="E76" s="181"/>
      <c r="F76" s="181"/>
    </row>
    <row r="77" spans="1:6" x14ac:dyDescent="0.2">
      <c r="B77" s="181" t="s">
        <v>127</v>
      </c>
      <c r="C77" s="181"/>
      <c r="D77" s="234">
        <f>SUM(C56:F63)/SUM(D27:D35)*100</f>
        <v>85.382544265924153</v>
      </c>
      <c r="E77" s="181" t="s">
        <v>128</v>
      </c>
      <c r="F77" s="181"/>
    </row>
    <row r="78" spans="1:6" x14ac:dyDescent="0.2">
      <c r="B78" s="181"/>
      <c r="C78" s="181"/>
      <c r="D78" s="181"/>
      <c r="E78" s="181"/>
      <c r="F78" s="181"/>
    </row>
    <row r="79" spans="1:6" x14ac:dyDescent="0.2">
      <c r="B79" s="181" t="s">
        <v>129</v>
      </c>
      <c r="C79" s="181"/>
      <c r="D79" s="235"/>
      <c r="E79" s="181" t="s">
        <v>23</v>
      </c>
      <c r="F79" s="181"/>
    </row>
    <row r="80" spans="1:6" x14ac:dyDescent="0.2">
      <c r="B80" s="181"/>
      <c r="C80" s="181"/>
      <c r="D80" s="181"/>
      <c r="E80" s="181"/>
      <c r="F80" s="181"/>
    </row>
    <row r="81" spans="1:11" x14ac:dyDescent="0.2">
      <c r="B81" s="178" t="s">
        <v>130</v>
      </c>
      <c r="C81" s="179" t="s">
        <v>5</v>
      </c>
      <c r="D81" s="179" t="s">
        <v>20</v>
      </c>
      <c r="E81" s="179" t="s">
        <v>8</v>
      </c>
      <c r="F81" s="179" t="s">
        <v>28</v>
      </c>
      <c r="G81" s="179" t="s">
        <v>10</v>
      </c>
      <c r="H81" s="179" t="s">
        <v>11</v>
      </c>
      <c r="I81" s="179" t="s">
        <v>6</v>
      </c>
      <c r="J81" s="179" t="s">
        <v>0</v>
      </c>
      <c r="K81" s="231" t="s">
        <v>12</v>
      </c>
    </row>
    <row r="82" spans="1:11" x14ac:dyDescent="0.2">
      <c r="B82" s="178" t="s">
        <v>131</v>
      </c>
      <c r="C82" s="236">
        <f>SUM($C$68:$F$68)</f>
        <v>22.18500673473617</v>
      </c>
      <c r="D82" s="236">
        <f>SUM($C$69:$F$69)</f>
        <v>3.0334522534577135</v>
      </c>
      <c r="E82" s="236">
        <f>SUM($C$70:$F$70)</f>
        <v>3.4291564539036123</v>
      </c>
      <c r="F82" s="236">
        <f>SUM($C$71:$F$71)</f>
        <v>3.9322224126464516</v>
      </c>
      <c r="G82" s="236">
        <f>SUM($C$72:$F$72)</f>
        <v>0</v>
      </c>
      <c r="H82" s="236">
        <f>SUM($C$73:$F$73)</f>
        <v>0</v>
      </c>
      <c r="I82" s="236">
        <f>SUM($C$74:$F$74)</f>
        <v>0</v>
      </c>
      <c r="J82" s="236">
        <f>SUM($C$75:$F$75)</f>
        <v>5.3730629297017867</v>
      </c>
      <c r="K82" s="180">
        <f>E35</f>
        <v>0</v>
      </c>
    </row>
    <row r="84" spans="1:11" x14ac:dyDescent="0.2">
      <c r="B84" s="178" t="s">
        <v>132</v>
      </c>
      <c r="C84" s="179" t="s">
        <v>5</v>
      </c>
      <c r="D84" s="179" t="s">
        <v>20</v>
      </c>
      <c r="E84" s="179" t="s">
        <v>8</v>
      </c>
      <c r="F84" s="179" t="s">
        <v>28</v>
      </c>
      <c r="G84" s="179" t="s">
        <v>10</v>
      </c>
      <c r="H84" s="179" t="s">
        <v>11</v>
      </c>
      <c r="I84" s="179" t="s">
        <v>6</v>
      </c>
      <c r="J84" s="179" t="s">
        <v>0</v>
      </c>
      <c r="K84" s="231" t="s">
        <v>12</v>
      </c>
    </row>
    <row r="85" spans="1:11" x14ac:dyDescent="0.2">
      <c r="B85" s="178" t="s">
        <v>133</v>
      </c>
      <c r="C85" s="236">
        <f>E24</f>
        <v>0.98200029226931262</v>
      </c>
      <c r="D85" s="178"/>
      <c r="E85" s="178"/>
      <c r="F85" s="178"/>
      <c r="G85" s="231"/>
      <c r="H85" s="231"/>
      <c r="I85" s="231"/>
      <c r="J85" s="231"/>
      <c r="K85" s="231"/>
    </row>
    <row r="86" spans="1:11" x14ac:dyDescent="0.2">
      <c r="B86" s="231" t="s">
        <v>134</v>
      </c>
      <c r="C86" s="180">
        <f>E23</f>
        <v>4.6294299492696149</v>
      </c>
      <c r="D86" s="231"/>
      <c r="E86" s="231"/>
      <c r="F86" s="231"/>
      <c r="G86" s="231"/>
      <c r="H86" s="231"/>
      <c r="I86" s="231"/>
      <c r="J86" s="231"/>
      <c r="K86" s="231"/>
    </row>
    <row r="87" spans="1:11" x14ac:dyDescent="0.2">
      <c r="B87" s="231" t="s">
        <v>135</v>
      </c>
      <c r="C87" s="180">
        <f>E26+E25</f>
        <v>0.55505549263859444</v>
      </c>
      <c r="D87" s="231"/>
      <c r="E87" s="231"/>
      <c r="F87" s="231"/>
      <c r="G87" s="231"/>
      <c r="H87" s="231"/>
      <c r="I87" s="231"/>
      <c r="J87" s="231"/>
      <c r="K87" s="231"/>
    </row>
    <row r="89" spans="1:11" x14ac:dyDescent="0.2">
      <c r="C89" s="131" t="s">
        <v>36</v>
      </c>
      <c r="I89" s="182"/>
    </row>
    <row r="90" spans="1:11" x14ac:dyDescent="0.2">
      <c r="B90" s="249"/>
      <c r="C90" s="251" t="s">
        <v>26</v>
      </c>
      <c r="D90" s="251" t="s">
        <v>27</v>
      </c>
      <c r="E90" s="251" t="s">
        <v>50</v>
      </c>
      <c r="F90" s="251" t="s">
        <v>23</v>
      </c>
    </row>
    <row r="91" spans="1:11" x14ac:dyDescent="0.2">
      <c r="B91" s="250"/>
      <c r="C91" s="251"/>
      <c r="D91" s="251"/>
      <c r="E91" s="251"/>
      <c r="F91" s="251"/>
    </row>
    <row r="92" spans="1:11" x14ac:dyDescent="0.2">
      <c r="A92" s="131">
        <v>1100</v>
      </c>
      <c r="B92" s="172" t="s">
        <v>29</v>
      </c>
      <c r="C92" s="122">
        <v>178709</v>
      </c>
      <c r="D92" s="183">
        <v>553</v>
      </c>
      <c r="E92" s="184">
        <f>C92/D92</f>
        <v>323.16274864376129</v>
      </c>
      <c r="F92" s="185">
        <f t="shared" ref="F92:F111" si="4">C92/1000000*3.6</f>
        <v>0.64335240000000005</v>
      </c>
      <c r="I92" s="140"/>
      <c r="J92" s="140"/>
    </row>
    <row r="93" spans="1:11" x14ac:dyDescent="0.2">
      <c r="A93" s="131">
        <v>1200</v>
      </c>
      <c r="B93" s="172" t="s">
        <v>30</v>
      </c>
      <c r="C93" s="123">
        <v>3798858</v>
      </c>
      <c r="D93" s="186">
        <v>11649</v>
      </c>
      <c r="E93" s="187">
        <f>C93/D93</f>
        <v>326.11022405356681</v>
      </c>
      <c r="F93" s="188">
        <f t="shared" si="4"/>
        <v>13.675888800000001</v>
      </c>
      <c r="I93" s="140"/>
      <c r="J93" s="140"/>
    </row>
    <row r="94" spans="1:11" x14ac:dyDescent="0.2">
      <c r="A94" s="131">
        <v>1300</v>
      </c>
      <c r="B94" s="172" t="s">
        <v>31</v>
      </c>
      <c r="C94" s="123">
        <v>2004738</v>
      </c>
      <c r="D94" s="186">
        <v>10411</v>
      </c>
      <c r="E94" s="187">
        <f t="shared" ref="E94:E110" si="5">C94/D94</f>
        <v>192.5596004226299</v>
      </c>
      <c r="F94" s="188">
        <f t="shared" si="4"/>
        <v>7.2170568000000008</v>
      </c>
      <c r="I94" s="140"/>
      <c r="J94" s="140"/>
    </row>
    <row r="95" spans="1:11" x14ac:dyDescent="0.2">
      <c r="A95" s="131">
        <v>2100</v>
      </c>
      <c r="B95" s="172" t="s">
        <v>32</v>
      </c>
      <c r="C95" s="123">
        <v>1077240</v>
      </c>
      <c r="D95" s="186">
        <v>1890</v>
      </c>
      <c r="E95" s="187">
        <f t="shared" si="5"/>
        <v>569.96825396825398</v>
      </c>
      <c r="F95" s="188">
        <f t="shared" si="4"/>
        <v>3.8780640000000002</v>
      </c>
      <c r="I95" s="140"/>
      <c r="J95" s="140"/>
    </row>
    <row r="96" spans="1:11" x14ac:dyDescent="0.2">
      <c r="A96" s="131">
        <v>2200</v>
      </c>
      <c r="B96" s="172" t="s">
        <v>33</v>
      </c>
      <c r="C96" s="123">
        <v>0</v>
      </c>
      <c r="D96" s="186">
        <v>0</v>
      </c>
      <c r="E96" s="187" t="e">
        <f t="shared" si="5"/>
        <v>#DIV/0!</v>
      </c>
      <c r="F96" s="188">
        <f t="shared" si="4"/>
        <v>0</v>
      </c>
      <c r="I96" s="140"/>
      <c r="J96" s="140"/>
    </row>
    <row r="97" spans="1:10" x14ac:dyDescent="0.2">
      <c r="A97" s="131">
        <v>3100</v>
      </c>
      <c r="B97" s="172" t="s">
        <v>34</v>
      </c>
      <c r="C97" s="123">
        <v>0</v>
      </c>
      <c r="D97" s="186">
        <v>0</v>
      </c>
      <c r="E97" s="187" t="e">
        <f t="shared" si="5"/>
        <v>#DIV/0!</v>
      </c>
      <c r="F97" s="188">
        <f t="shared" si="4"/>
        <v>0</v>
      </c>
      <c r="I97" s="140"/>
      <c r="J97" s="140"/>
    </row>
    <row r="98" spans="1:10" x14ac:dyDescent="0.2">
      <c r="A98" s="131">
        <v>3200</v>
      </c>
      <c r="B98" s="172" t="s">
        <v>35</v>
      </c>
      <c r="C98" s="123">
        <v>0</v>
      </c>
      <c r="D98" s="186">
        <v>0</v>
      </c>
      <c r="E98" s="187" t="e">
        <f t="shared" si="5"/>
        <v>#DIV/0!</v>
      </c>
      <c r="F98" s="188">
        <f t="shared" si="4"/>
        <v>0</v>
      </c>
      <c r="I98" s="140"/>
      <c r="J98" s="140"/>
    </row>
    <row r="99" spans="1:10" x14ac:dyDescent="0.2">
      <c r="A99" s="131">
        <v>3300</v>
      </c>
      <c r="B99" s="172" t="s">
        <v>37</v>
      </c>
      <c r="C99" s="123">
        <v>0</v>
      </c>
      <c r="D99" s="186">
        <v>0</v>
      </c>
      <c r="E99" s="187" t="e">
        <f t="shared" si="5"/>
        <v>#DIV/0!</v>
      </c>
      <c r="F99" s="188">
        <f t="shared" si="4"/>
        <v>0</v>
      </c>
      <c r="I99" s="140"/>
      <c r="J99" s="140"/>
    </row>
    <row r="100" spans="1:10" x14ac:dyDescent="0.2">
      <c r="A100" s="131">
        <v>3400</v>
      </c>
      <c r="B100" s="172" t="s">
        <v>38</v>
      </c>
      <c r="C100" s="123">
        <v>0</v>
      </c>
      <c r="D100" s="186">
        <v>0</v>
      </c>
      <c r="E100" s="187" t="e">
        <f t="shared" si="5"/>
        <v>#DIV/0!</v>
      </c>
      <c r="F100" s="188">
        <f t="shared" si="4"/>
        <v>0</v>
      </c>
      <c r="I100" s="140"/>
      <c r="J100" s="140"/>
    </row>
    <row r="101" spans="1:10" x14ac:dyDescent="0.2">
      <c r="A101" s="131">
        <v>3500</v>
      </c>
      <c r="B101" s="172" t="s">
        <v>39</v>
      </c>
      <c r="C101" s="123">
        <v>0</v>
      </c>
      <c r="D101" s="186">
        <v>0</v>
      </c>
      <c r="E101" s="187" t="e">
        <f t="shared" si="5"/>
        <v>#DIV/0!</v>
      </c>
      <c r="F101" s="188">
        <f t="shared" si="4"/>
        <v>0</v>
      </c>
      <c r="I101" s="140"/>
      <c r="J101" s="140"/>
    </row>
    <row r="102" spans="1:10" x14ac:dyDescent="0.2">
      <c r="A102" s="131">
        <v>3600</v>
      </c>
      <c r="B102" s="172" t="s">
        <v>40</v>
      </c>
      <c r="C102" s="123">
        <v>0</v>
      </c>
      <c r="D102" s="186">
        <v>0</v>
      </c>
      <c r="E102" s="187" t="e">
        <f t="shared" si="5"/>
        <v>#DIV/0!</v>
      </c>
      <c r="F102" s="188">
        <f t="shared" si="4"/>
        <v>0</v>
      </c>
      <c r="I102" s="140"/>
      <c r="J102" s="140"/>
    </row>
    <row r="103" spans="1:10" x14ac:dyDescent="0.2">
      <c r="A103" s="131">
        <v>3700</v>
      </c>
      <c r="B103" s="172" t="s">
        <v>41</v>
      </c>
      <c r="C103" s="123">
        <v>0</v>
      </c>
      <c r="D103" s="186">
        <v>0</v>
      </c>
      <c r="E103" s="187" t="e">
        <f t="shared" si="5"/>
        <v>#DIV/0!</v>
      </c>
      <c r="F103" s="188">
        <f t="shared" si="4"/>
        <v>0</v>
      </c>
      <c r="I103" s="140"/>
      <c r="J103" s="140"/>
    </row>
    <row r="104" spans="1:10" x14ac:dyDescent="0.2">
      <c r="A104" s="131">
        <v>3800</v>
      </c>
      <c r="B104" s="172" t="s">
        <v>42</v>
      </c>
      <c r="C104" s="123">
        <v>0</v>
      </c>
      <c r="D104" s="186">
        <v>0</v>
      </c>
      <c r="E104" s="187" t="e">
        <f t="shared" si="5"/>
        <v>#DIV/0!</v>
      </c>
      <c r="F104" s="188">
        <f t="shared" si="4"/>
        <v>0</v>
      </c>
      <c r="I104" s="140"/>
      <c r="J104" s="140"/>
    </row>
    <row r="105" spans="1:10" x14ac:dyDescent="0.2">
      <c r="A105" s="131">
        <v>3900</v>
      </c>
      <c r="B105" s="172" t="s">
        <v>43</v>
      </c>
      <c r="C105" s="123">
        <v>0</v>
      </c>
      <c r="D105" s="186">
        <v>0</v>
      </c>
      <c r="E105" s="187" t="e">
        <f t="shared" si="5"/>
        <v>#DIV/0!</v>
      </c>
      <c r="F105" s="188">
        <f t="shared" si="4"/>
        <v>0</v>
      </c>
      <c r="I105" s="140"/>
      <c r="J105" s="140"/>
    </row>
    <row r="106" spans="1:10" x14ac:dyDescent="0.2">
      <c r="A106" s="131">
        <v>4100</v>
      </c>
      <c r="B106" s="172" t="s">
        <v>44</v>
      </c>
      <c r="C106" s="123">
        <v>0</v>
      </c>
      <c r="D106" s="186">
        <v>0</v>
      </c>
      <c r="E106" s="187" t="e">
        <f t="shared" si="5"/>
        <v>#DIV/0!</v>
      </c>
      <c r="F106" s="188">
        <f t="shared" si="4"/>
        <v>0</v>
      </c>
      <c r="I106" s="140"/>
      <c r="J106" s="140"/>
    </row>
    <row r="107" spans="1:10" x14ac:dyDescent="0.2">
      <c r="A107" s="131">
        <v>4200</v>
      </c>
      <c r="B107" s="172" t="s">
        <v>45</v>
      </c>
      <c r="C107" s="123">
        <v>681944</v>
      </c>
      <c r="D107" s="186">
        <v>169</v>
      </c>
      <c r="E107" s="187">
        <f t="shared" si="5"/>
        <v>4035.1715976331361</v>
      </c>
      <c r="F107" s="188">
        <f t="shared" si="4"/>
        <v>2.4549984</v>
      </c>
      <c r="I107" s="140"/>
      <c r="J107" s="140"/>
    </row>
    <row r="108" spans="1:10" x14ac:dyDescent="0.2">
      <c r="A108" s="131">
        <v>4300</v>
      </c>
      <c r="B108" s="172" t="s">
        <v>46</v>
      </c>
      <c r="C108" s="123">
        <v>594700</v>
      </c>
      <c r="D108" s="186">
        <v>658</v>
      </c>
      <c r="E108" s="187">
        <f t="shared" si="5"/>
        <v>903.79939209726444</v>
      </c>
      <c r="F108" s="188">
        <f t="shared" si="4"/>
        <v>2.1409199999999999</v>
      </c>
      <c r="I108" s="140"/>
      <c r="J108" s="140"/>
    </row>
    <row r="109" spans="1:10" x14ac:dyDescent="0.2">
      <c r="A109" s="131">
        <v>4400</v>
      </c>
      <c r="B109" s="172" t="s">
        <v>47</v>
      </c>
      <c r="C109" s="123">
        <v>657681</v>
      </c>
      <c r="D109" s="186">
        <v>973</v>
      </c>
      <c r="E109" s="187">
        <f t="shared" si="5"/>
        <v>675.93114080164435</v>
      </c>
      <c r="F109" s="188">
        <f t="shared" si="4"/>
        <v>2.3676515999999999</v>
      </c>
      <c r="I109" s="140"/>
      <c r="J109" s="140"/>
    </row>
    <row r="110" spans="1:10" x14ac:dyDescent="0.2">
      <c r="A110" s="131">
        <v>4500</v>
      </c>
      <c r="B110" s="172" t="s">
        <v>48</v>
      </c>
      <c r="C110" s="123">
        <v>0</v>
      </c>
      <c r="D110" s="186">
        <v>0</v>
      </c>
      <c r="E110" s="187" t="e">
        <f t="shared" si="5"/>
        <v>#DIV/0!</v>
      </c>
      <c r="F110" s="188">
        <f t="shared" si="4"/>
        <v>0</v>
      </c>
      <c r="I110" s="140"/>
      <c r="J110" s="140"/>
    </row>
    <row r="111" spans="1:10" x14ac:dyDescent="0.2">
      <c r="A111" s="131">
        <v>4600</v>
      </c>
      <c r="B111" s="172" t="s">
        <v>109</v>
      </c>
      <c r="C111" s="123">
        <v>0</v>
      </c>
      <c r="D111" s="186">
        <v>0</v>
      </c>
      <c r="E111" s="187">
        <v>0</v>
      </c>
      <c r="F111" s="188">
        <f t="shared" si="4"/>
        <v>0</v>
      </c>
      <c r="I111" s="140"/>
      <c r="J111" s="140"/>
    </row>
    <row r="112" spans="1:10" x14ac:dyDescent="0.2">
      <c r="A112" s="131">
        <v>9990</v>
      </c>
      <c r="B112" s="189" t="s">
        <v>110</v>
      </c>
      <c r="C112" s="190">
        <v>5066382</v>
      </c>
      <c r="D112" s="191">
        <v>4924</v>
      </c>
      <c r="E112" s="192">
        <f>C112/D112</f>
        <v>1028.9159220146223</v>
      </c>
      <c r="F112" s="193">
        <f>C112/1000000*3.6</f>
        <v>18.238975199999999</v>
      </c>
      <c r="I112" s="140"/>
      <c r="J112" s="140"/>
    </row>
    <row r="113" spans="2:11" x14ac:dyDescent="0.2">
      <c r="B113" s="131" t="s">
        <v>13</v>
      </c>
      <c r="C113" s="153">
        <f>SUM(C92:C112)</f>
        <v>14060252</v>
      </c>
      <c r="D113" s="153">
        <f>SUM(D92:D112)</f>
        <v>31227</v>
      </c>
      <c r="E113" s="153">
        <f>C113/D113</f>
        <v>450.25945495884969</v>
      </c>
      <c r="F113" s="153">
        <f>SUM(F92:F112)</f>
        <v>50.616907200000007</v>
      </c>
      <c r="I113" s="153"/>
      <c r="J113" s="156"/>
      <c r="K113" s="153"/>
    </row>
    <row r="114" spans="2:11" x14ac:dyDescent="0.2">
      <c r="K114" s="153"/>
    </row>
    <row r="315" spans="4:13" x14ac:dyDescent="0.2">
      <c r="J315" s="129" t="s">
        <v>103</v>
      </c>
      <c r="K315" s="129"/>
      <c r="L315" s="129" t="s">
        <v>26</v>
      </c>
      <c r="M315" s="131" t="s">
        <v>104</v>
      </c>
    </row>
    <row r="316" spans="4:13" x14ac:dyDescent="0.2">
      <c r="D316" s="131" t="e">
        <f>$D$314*M316</f>
        <v>#DIV/0!</v>
      </c>
      <c r="J316" s="129"/>
      <c r="K316" s="129"/>
      <c r="L316" s="129"/>
      <c r="M316" s="130" t="e">
        <f>L316/$L$336</f>
        <v>#DIV/0!</v>
      </c>
    </row>
    <row r="317" spans="4:13" x14ac:dyDescent="0.2">
      <c r="D317" s="131" t="e">
        <f t="shared" ref="D317:D335" si="6">$D$314*M317</f>
        <v>#DIV/0!</v>
      </c>
      <c r="J317" s="129"/>
      <c r="K317" s="129"/>
      <c r="L317" s="129"/>
      <c r="M317" s="130" t="e">
        <f t="shared" ref="M317:M336" si="7">L317/$L$336</f>
        <v>#DIV/0!</v>
      </c>
    </row>
    <row r="318" spans="4:13" x14ac:dyDescent="0.2">
      <c r="D318" s="131" t="e">
        <f t="shared" si="6"/>
        <v>#DIV/0!</v>
      </c>
      <c r="J318" s="129"/>
      <c r="K318" s="129"/>
      <c r="L318" s="129"/>
      <c r="M318" s="130" t="e">
        <f t="shared" si="7"/>
        <v>#DIV/0!</v>
      </c>
    </row>
    <row r="319" spans="4:13" x14ac:dyDescent="0.2">
      <c r="D319" s="131" t="e">
        <f t="shared" si="6"/>
        <v>#DIV/0!</v>
      </c>
      <c r="J319" s="129"/>
      <c r="K319" s="129"/>
      <c r="L319" s="129"/>
      <c r="M319" s="130" t="e">
        <f t="shared" si="7"/>
        <v>#DIV/0!</v>
      </c>
    </row>
    <row r="320" spans="4:13" x14ac:dyDescent="0.2">
      <c r="D320" s="131" t="e">
        <f t="shared" si="6"/>
        <v>#DIV/0!</v>
      </c>
      <c r="J320" s="129"/>
      <c r="K320" s="129"/>
      <c r="L320" s="129"/>
      <c r="M320" s="130" t="e">
        <f t="shared" si="7"/>
        <v>#DIV/0!</v>
      </c>
    </row>
    <row r="321" spans="4:13" x14ac:dyDescent="0.2">
      <c r="D321" s="131" t="e">
        <f t="shared" si="6"/>
        <v>#DIV/0!</v>
      </c>
      <c r="J321" s="129"/>
      <c r="K321" s="129"/>
      <c r="L321" s="129"/>
      <c r="M321" s="130" t="e">
        <f t="shared" si="7"/>
        <v>#DIV/0!</v>
      </c>
    </row>
    <row r="322" spans="4:13" x14ac:dyDescent="0.2">
      <c r="D322" s="131" t="e">
        <f t="shared" si="6"/>
        <v>#DIV/0!</v>
      </c>
      <c r="J322" s="129"/>
      <c r="K322" s="129"/>
      <c r="L322" s="129"/>
      <c r="M322" s="130" t="e">
        <f t="shared" si="7"/>
        <v>#DIV/0!</v>
      </c>
    </row>
    <row r="323" spans="4:13" x14ac:dyDescent="0.2">
      <c r="D323" s="131" t="e">
        <f t="shared" si="6"/>
        <v>#DIV/0!</v>
      </c>
      <c r="J323" s="129"/>
      <c r="K323" s="129"/>
      <c r="L323" s="129"/>
      <c r="M323" s="130" t="e">
        <f t="shared" si="7"/>
        <v>#DIV/0!</v>
      </c>
    </row>
    <row r="324" spans="4:13" x14ac:dyDescent="0.2">
      <c r="D324" s="131" t="e">
        <f t="shared" si="6"/>
        <v>#DIV/0!</v>
      </c>
      <c r="J324" s="129"/>
      <c r="K324" s="129"/>
      <c r="L324" s="129"/>
      <c r="M324" s="130" t="e">
        <f t="shared" si="7"/>
        <v>#DIV/0!</v>
      </c>
    </row>
    <row r="325" spans="4:13" x14ac:dyDescent="0.2">
      <c r="D325" s="131" t="e">
        <f t="shared" si="6"/>
        <v>#DIV/0!</v>
      </c>
      <c r="J325" s="129"/>
      <c r="K325" s="129"/>
      <c r="L325" s="129"/>
      <c r="M325" s="130" t="e">
        <f t="shared" si="7"/>
        <v>#DIV/0!</v>
      </c>
    </row>
    <row r="326" spans="4:13" x14ac:dyDescent="0.2">
      <c r="D326" s="131" t="e">
        <f t="shared" si="6"/>
        <v>#DIV/0!</v>
      </c>
      <c r="J326" s="129"/>
      <c r="K326" s="129"/>
      <c r="L326" s="129"/>
      <c r="M326" s="130" t="e">
        <f t="shared" si="7"/>
        <v>#DIV/0!</v>
      </c>
    </row>
    <row r="327" spans="4:13" x14ac:dyDescent="0.2">
      <c r="D327" s="131" t="e">
        <f t="shared" si="6"/>
        <v>#DIV/0!</v>
      </c>
      <c r="J327" s="129"/>
      <c r="K327" s="129"/>
      <c r="L327" s="129"/>
      <c r="M327" s="130" t="e">
        <f t="shared" si="7"/>
        <v>#DIV/0!</v>
      </c>
    </row>
    <row r="328" spans="4:13" x14ac:dyDescent="0.2">
      <c r="D328" s="131" t="e">
        <f t="shared" si="6"/>
        <v>#DIV/0!</v>
      </c>
      <c r="J328" s="129"/>
      <c r="K328" s="129"/>
      <c r="L328" s="129"/>
      <c r="M328" s="130" t="e">
        <f t="shared" si="7"/>
        <v>#DIV/0!</v>
      </c>
    </row>
    <row r="329" spans="4:13" x14ac:dyDescent="0.2">
      <c r="D329" s="131" t="e">
        <f t="shared" si="6"/>
        <v>#DIV/0!</v>
      </c>
      <c r="J329" s="129"/>
      <c r="K329" s="129"/>
      <c r="L329" s="129"/>
      <c r="M329" s="130" t="e">
        <f t="shared" si="7"/>
        <v>#DIV/0!</v>
      </c>
    </row>
    <row r="330" spans="4:13" x14ac:dyDescent="0.2">
      <c r="D330" s="131" t="e">
        <f t="shared" si="6"/>
        <v>#DIV/0!</v>
      </c>
      <c r="J330" s="129"/>
      <c r="K330" s="129"/>
      <c r="L330" s="129"/>
      <c r="M330" s="130" t="e">
        <f t="shared" si="7"/>
        <v>#DIV/0!</v>
      </c>
    </row>
    <row r="331" spans="4:13" x14ac:dyDescent="0.2">
      <c r="D331" s="131" t="e">
        <f t="shared" si="6"/>
        <v>#DIV/0!</v>
      </c>
      <c r="J331" s="129"/>
      <c r="K331" s="129"/>
      <c r="L331" s="129"/>
      <c r="M331" s="130" t="e">
        <f t="shared" si="7"/>
        <v>#DIV/0!</v>
      </c>
    </row>
    <row r="332" spans="4:13" x14ac:dyDescent="0.2">
      <c r="D332" s="131" t="e">
        <f t="shared" si="6"/>
        <v>#DIV/0!</v>
      </c>
      <c r="J332" s="129"/>
      <c r="K332" s="129"/>
      <c r="L332" s="129"/>
      <c r="M332" s="130" t="e">
        <f t="shared" si="7"/>
        <v>#DIV/0!</v>
      </c>
    </row>
    <row r="333" spans="4:13" x14ac:dyDescent="0.2">
      <c r="D333" s="131" t="e">
        <f t="shared" si="6"/>
        <v>#DIV/0!</v>
      </c>
      <c r="J333" s="129"/>
      <c r="K333" s="129"/>
      <c r="L333" s="129"/>
      <c r="M333" s="130" t="e">
        <f t="shared" si="7"/>
        <v>#DIV/0!</v>
      </c>
    </row>
    <row r="334" spans="4:13" x14ac:dyDescent="0.2">
      <c r="D334" s="131" t="e">
        <f t="shared" si="6"/>
        <v>#DIV/0!</v>
      </c>
      <c r="J334" s="129"/>
      <c r="K334" s="129"/>
      <c r="L334" s="129"/>
      <c r="M334" s="130" t="e">
        <f t="shared" si="7"/>
        <v>#DIV/0!</v>
      </c>
    </row>
    <row r="335" spans="4:13" x14ac:dyDescent="0.2">
      <c r="D335" s="131" t="e">
        <f t="shared" si="6"/>
        <v>#DIV/0!</v>
      </c>
      <c r="J335" s="129"/>
      <c r="K335" s="129"/>
      <c r="L335" s="129"/>
      <c r="M335" s="130" t="e">
        <f t="shared" si="7"/>
        <v>#DIV/0!</v>
      </c>
    </row>
    <row r="336" spans="4:13" x14ac:dyDescent="0.2">
      <c r="J336" s="129"/>
      <c r="K336" s="129"/>
      <c r="L336" s="129"/>
      <c r="M336" s="130" t="e">
        <f t="shared" si="7"/>
        <v>#DIV/0!</v>
      </c>
    </row>
    <row r="337" spans="4:4" x14ac:dyDescent="0.2">
      <c r="D337" s="131" t="e">
        <f>SUM(D316:D335)</f>
        <v>#DIV/0!</v>
      </c>
    </row>
    <row r="340" spans="4:4" x14ac:dyDescent="0.2">
      <c r="D340" s="131" t="e">
        <f>D310+D337</f>
        <v>#DIV/0!</v>
      </c>
    </row>
  </sheetData>
  <mergeCells count="5">
    <mergeCell ref="B90:B91"/>
    <mergeCell ref="C90:C91"/>
    <mergeCell ref="D90:D91"/>
    <mergeCell ref="E90:E91"/>
    <mergeCell ref="F90:F91"/>
  </mergeCells>
  <pageMargins left="0.75" right="0.75" top="1" bottom="1" header="0" footer="0"/>
  <pageSetup paperSize="9" scale="82" fitToHeight="0" orientation="portrait" r:id="rId1"/>
  <headerFooter alignWithMargins="0"/>
  <rowBreaks count="1" manualBreakCount="1">
    <brk id="87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1DC9-67DA-4F99-831C-1BAD611C531B}">
  <dimension ref="A1:BF374"/>
  <sheetViews>
    <sheetView showGridLines="0" zoomScaleNormal="100" workbookViewId="0">
      <selection activeCell="A4" sqref="A4"/>
    </sheetView>
  </sheetViews>
  <sheetFormatPr defaultRowHeight="12.75" x14ac:dyDescent="0.2"/>
  <cols>
    <col min="1" max="1" width="15.7109375" style="196" customWidth="1"/>
    <col min="2" max="2" width="38.5703125" style="196" bestFit="1" customWidth="1"/>
    <col min="3" max="3" width="17.28515625" style="196" customWidth="1"/>
    <col min="4" max="4" width="21.140625" style="196" bestFit="1" customWidth="1"/>
    <col min="5" max="5" width="21.5703125" style="196" customWidth="1"/>
    <col min="6" max="7" width="7.5703125" style="196" customWidth="1"/>
    <col min="8" max="8" width="15.28515625" style="196" customWidth="1"/>
    <col min="9" max="9" width="42.7109375" style="196" customWidth="1"/>
    <col min="10" max="10" width="13.140625" style="196" customWidth="1"/>
    <col min="11" max="11" width="22" style="196" bestFit="1" customWidth="1"/>
    <col min="12" max="12" width="10.28515625" style="196" customWidth="1"/>
    <col min="13" max="13" width="6.7109375" style="196" customWidth="1"/>
    <col min="14" max="14" width="18.7109375" style="196" bestFit="1" customWidth="1"/>
    <col min="15" max="15" width="9.140625" style="196"/>
    <col min="16" max="16" width="21.85546875" style="196" bestFit="1" customWidth="1"/>
    <col min="17" max="17" width="9.140625" style="196"/>
    <col min="18" max="18" width="18" style="196" bestFit="1" customWidth="1"/>
    <col min="19" max="19" width="9.140625" style="196"/>
    <col min="20" max="20" width="19.7109375" style="196" bestFit="1" customWidth="1"/>
    <col min="21" max="21" width="9.140625" style="196"/>
    <col min="22" max="22" width="30.140625" style="196" bestFit="1" customWidth="1"/>
    <col min="23" max="23" width="9.140625" style="196"/>
    <col min="24" max="24" width="18.140625" style="196" bestFit="1" customWidth="1"/>
    <col min="25" max="25" width="9.140625" style="196"/>
    <col min="26" max="26" width="21" style="196" bestFit="1" customWidth="1"/>
    <col min="27" max="27" width="9.140625" style="196"/>
    <col min="28" max="28" width="24.5703125" style="196" bestFit="1" customWidth="1"/>
    <col min="29" max="29" width="9.140625" style="196"/>
    <col min="30" max="30" width="16.85546875" style="196" bestFit="1" customWidth="1"/>
    <col min="31" max="31" width="9.140625" style="196"/>
    <col min="32" max="32" width="18" style="196" bestFit="1" customWidth="1"/>
    <col min="33" max="33" width="9.140625" style="196"/>
    <col min="34" max="34" width="20.28515625" style="196" bestFit="1" customWidth="1"/>
    <col min="35" max="35" width="9.140625" style="196"/>
    <col min="36" max="36" width="18.28515625" style="196" bestFit="1" customWidth="1"/>
    <col min="37" max="37" width="9.140625" style="196"/>
    <col min="38" max="38" width="18.7109375" style="196" bestFit="1" customWidth="1"/>
    <col min="39" max="16384" width="9.140625" style="196"/>
  </cols>
  <sheetData>
    <row r="1" spans="1:58" s="194" customFormat="1" ht="20.25" x14ac:dyDescent="0.3">
      <c r="A1" s="117" t="str">
        <f>Grafer!B1</f>
        <v>Fordeling af elforbrug i Læsø Kommune</v>
      </c>
    </row>
    <row r="2" spans="1:58" ht="12.75" customHeight="1" x14ac:dyDescent="0.3">
      <c r="A2" s="195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</row>
    <row r="3" spans="1:58" s="198" customFormat="1" ht="15" x14ac:dyDescent="0.25">
      <c r="A3" s="197" t="s">
        <v>126</v>
      </c>
      <c r="C3" s="199"/>
      <c r="D3" s="200"/>
      <c r="E3" s="200"/>
    </row>
    <row r="4" spans="1:58" ht="12.75" customHeight="1" x14ac:dyDescent="0.2">
      <c r="A4" s="128"/>
      <c r="B4" s="201"/>
      <c r="C4" s="202"/>
      <c r="D4" s="203"/>
      <c r="E4" s="204"/>
      <c r="F4" s="204"/>
      <c r="G4" s="131"/>
      <c r="H4" s="205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</row>
    <row r="5" spans="1:58" ht="12.75" customHeight="1" x14ac:dyDescent="0.2">
      <c r="A5" s="206" t="s">
        <v>112</v>
      </c>
      <c r="B5" s="206" t="s">
        <v>113</v>
      </c>
      <c r="C5" s="207"/>
      <c r="D5" s="208" t="s">
        <v>114</v>
      </c>
      <c r="E5" s="209" t="s">
        <v>115</v>
      </c>
      <c r="F5" s="204"/>
      <c r="G5" s="131"/>
      <c r="H5" s="210"/>
      <c r="I5" s="206"/>
      <c r="J5" s="207"/>
      <c r="K5" s="208"/>
      <c r="L5" s="206"/>
      <c r="M5" s="206"/>
      <c r="N5" s="209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</row>
    <row r="6" spans="1:58" ht="12.75" customHeight="1" x14ac:dyDescent="0.2">
      <c r="A6" s="211">
        <v>1110</v>
      </c>
      <c r="B6" s="196" t="s">
        <v>116</v>
      </c>
      <c r="C6" s="212"/>
      <c r="D6" s="213">
        <v>162813</v>
      </c>
      <c r="E6" s="214">
        <v>501</v>
      </c>
      <c r="F6" s="204"/>
      <c r="G6" s="131"/>
      <c r="H6" s="211"/>
      <c r="J6" s="212"/>
      <c r="K6" s="213"/>
      <c r="M6" s="215"/>
      <c r="N6" s="214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</row>
    <row r="7" spans="1:58" ht="12.75" customHeight="1" x14ac:dyDescent="0.2">
      <c r="A7" s="211">
        <v>1190</v>
      </c>
      <c r="B7" s="196" t="s">
        <v>125</v>
      </c>
      <c r="C7" s="212"/>
      <c r="D7" s="213">
        <v>15896</v>
      </c>
      <c r="E7" s="214">
        <v>52</v>
      </c>
      <c r="F7" s="204"/>
      <c r="G7" s="131"/>
      <c r="H7" s="211"/>
      <c r="J7" s="212"/>
      <c r="K7" s="213"/>
      <c r="M7" s="215"/>
      <c r="N7" s="214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</row>
    <row r="8" spans="1:58" ht="12.75" customHeight="1" x14ac:dyDescent="0.2">
      <c r="A8" s="211">
        <v>1210</v>
      </c>
      <c r="B8" s="196" t="s">
        <v>118</v>
      </c>
      <c r="C8" s="212"/>
      <c r="D8" s="213">
        <v>2881064</v>
      </c>
      <c r="E8" s="214">
        <v>9903</v>
      </c>
      <c r="F8" s="204"/>
      <c r="G8" s="131"/>
      <c r="H8" s="211"/>
      <c r="J8" s="212"/>
      <c r="K8" s="213"/>
      <c r="M8" s="215"/>
      <c r="N8" s="214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</row>
    <row r="9" spans="1:58" ht="12.75" customHeight="1" x14ac:dyDescent="0.2">
      <c r="A9" s="211">
        <v>1220</v>
      </c>
      <c r="B9" s="196" t="s">
        <v>119</v>
      </c>
      <c r="C9" s="212"/>
      <c r="D9" s="213">
        <v>621057</v>
      </c>
      <c r="E9" s="214">
        <v>1256</v>
      </c>
      <c r="F9" s="204"/>
      <c r="G9" s="131"/>
      <c r="H9" s="211"/>
      <c r="J9" s="212"/>
      <c r="K9" s="213"/>
      <c r="M9" s="215"/>
      <c r="N9" s="214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</row>
    <row r="10" spans="1:58" ht="12.75" customHeight="1" x14ac:dyDescent="0.2">
      <c r="A10" s="211">
        <v>1230</v>
      </c>
      <c r="B10" s="196" t="s">
        <v>120</v>
      </c>
      <c r="C10" s="212"/>
      <c r="D10" s="213">
        <v>296737</v>
      </c>
      <c r="E10" s="214">
        <v>490</v>
      </c>
      <c r="F10" s="204"/>
      <c r="G10" s="131"/>
      <c r="H10" s="211"/>
      <c r="J10" s="212"/>
      <c r="K10" s="213"/>
      <c r="M10" s="215"/>
      <c r="N10" s="214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</row>
    <row r="11" spans="1:58" ht="12.75" customHeight="1" x14ac:dyDescent="0.2">
      <c r="A11" s="211">
        <v>1300</v>
      </c>
      <c r="B11" s="196" t="s">
        <v>102</v>
      </c>
      <c r="C11" s="212"/>
      <c r="D11" s="213">
        <v>2004738</v>
      </c>
      <c r="E11" s="214">
        <v>10411</v>
      </c>
      <c r="F11" s="204"/>
      <c r="G11" s="131"/>
      <c r="H11" s="211"/>
      <c r="J11" s="212"/>
      <c r="K11" s="213"/>
      <c r="M11" s="215"/>
      <c r="N11" s="214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</row>
    <row r="12" spans="1:58" ht="12.75" customHeight="1" x14ac:dyDescent="0.2">
      <c r="A12" s="211">
        <v>2110</v>
      </c>
      <c r="B12" s="196" t="s">
        <v>121</v>
      </c>
      <c r="C12" s="212"/>
      <c r="D12" s="213">
        <v>1077240</v>
      </c>
      <c r="E12" s="214">
        <v>1890</v>
      </c>
      <c r="F12" s="204"/>
      <c r="G12" s="131"/>
      <c r="H12" s="211"/>
      <c r="J12" s="212"/>
      <c r="K12" s="213"/>
      <c r="M12" s="215"/>
      <c r="N12" s="214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</row>
    <row r="13" spans="1:58" ht="12.75" customHeight="1" x14ac:dyDescent="0.2">
      <c r="A13" s="211">
        <v>4210</v>
      </c>
      <c r="B13" s="196" t="s">
        <v>80</v>
      </c>
      <c r="C13" s="212"/>
      <c r="D13" s="213">
        <v>681944</v>
      </c>
      <c r="E13" s="214">
        <v>169</v>
      </c>
      <c r="F13" s="204"/>
      <c r="G13" s="131"/>
      <c r="H13" s="211"/>
      <c r="J13" s="212"/>
      <c r="K13" s="213"/>
      <c r="M13" s="215"/>
      <c r="N13" s="214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</row>
    <row r="14" spans="1:58" ht="12.75" customHeight="1" x14ac:dyDescent="0.2">
      <c r="A14" s="211">
        <v>4310</v>
      </c>
      <c r="B14" s="196" t="s">
        <v>83</v>
      </c>
      <c r="C14" s="212"/>
      <c r="D14" s="213">
        <v>317941</v>
      </c>
      <c r="E14" s="214">
        <v>214</v>
      </c>
      <c r="F14" s="204"/>
      <c r="G14" s="131"/>
      <c r="H14" s="211"/>
      <c r="J14" s="212"/>
      <c r="K14" s="213"/>
      <c r="M14" s="215"/>
      <c r="N14" s="214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</row>
    <row r="15" spans="1:58" ht="12.75" customHeight="1" x14ac:dyDescent="0.2">
      <c r="A15" s="211">
        <v>4320</v>
      </c>
      <c r="B15" s="196" t="s">
        <v>122</v>
      </c>
      <c r="C15" s="212"/>
      <c r="D15" s="213">
        <v>45893</v>
      </c>
      <c r="E15" s="214">
        <v>168</v>
      </c>
      <c r="F15" s="204"/>
      <c r="G15" s="131"/>
      <c r="H15" s="211"/>
      <c r="J15" s="212"/>
      <c r="K15" s="213"/>
      <c r="M15" s="215"/>
      <c r="N15" s="214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</row>
    <row r="16" spans="1:58" ht="12.75" customHeight="1" x14ac:dyDescent="0.2">
      <c r="A16" s="216">
        <v>4330</v>
      </c>
      <c r="B16" s="201" t="s">
        <v>85</v>
      </c>
      <c r="C16" s="202"/>
      <c r="D16" s="217">
        <v>230866</v>
      </c>
      <c r="E16" s="214">
        <v>276</v>
      </c>
      <c r="F16" s="204"/>
      <c r="G16" s="131"/>
      <c r="H16" s="216"/>
      <c r="I16" s="201"/>
      <c r="J16" s="202"/>
      <c r="K16" s="217"/>
      <c r="M16" s="202"/>
      <c r="N16" s="217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</row>
    <row r="17" spans="1:58" ht="12.75" customHeight="1" x14ac:dyDescent="0.2">
      <c r="A17" s="216">
        <v>4420</v>
      </c>
      <c r="B17" s="201" t="s">
        <v>123</v>
      </c>
      <c r="C17" s="202"/>
      <c r="D17" s="217">
        <v>190129</v>
      </c>
      <c r="E17" s="214">
        <v>372</v>
      </c>
      <c r="F17" s="204"/>
      <c r="G17" s="131"/>
      <c r="H17" s="216"/>
      <c r="I17" s="201"/>
      <c r="J17" s="202"/>
      <c r="K17" s="217"/>
      <c r="M17" s="202"/>
      <c r="N17" s="217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</row>
    <row r="18" spans="1:58" ht="12.75" customHeight="1" x14ac:dyDescent="0.2">
      <c r="A18" s="216">
        <v>4450</v>
      </c>
      <c r="B18" s="201" t="s">
        <v>91</v>
      </c>
      <c r="C18" s="202"/>
      <c r="D18" s="217">
        <v>244394</v>
      </c>
      <c r="E18" s="214">
        <v>397</v>
      </c>
      <c r="F18" s="204"/>
      <c r="G18" s="131"/>
      <c r="H18" s="216"/>
      <c r="I18" s="201"/>
      <c r="J18" s="202"/>
      <c r="K18" s="217"/>
      <c r="M18" s="202"/>
      <c r="N18" s="217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</row>
    <row r="19" spans="1:58" ht="12.75" customHeight="1" x14ac:dyDescent="0.2">
      <c r="A19" s="216">
        <v>4460</v>
      </c>
      <c r="B19" s="201" t="s">
        <v>92</v>
      </c>
      <c r="C19" s="202"/>
      <c r="D19" s="217">
        <v>223158</v>
      </c>
      <c r="E19" s="214">
        <v>204</v>
      </c>
      <c r="F19" s="204"/>
      <c r="G19" s="131"/>
      <c r="H19" s="216"/>
      <c r="I19" s="201"/>
      <c r="J19" s="202"/>
      <c r="K19" s="217"/>
      <c r="M19" s="202"/>
      <c r="N19" s="217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</row>
    <row r="20" spans="1:58" ht="12.75" customHeight="1" x14ac:dyDescent="0.2">
      <c r="A20" s="216">
        <v>9990</v>
      </c>
      <c r="B20" s="201" t="s">
        <v>124</v>
      </c>
      <c r="C20" s="218"/>
      <c r="D20" s="217">
        <v>5066382</v>
      </c>
      <c r="E20" s="214">
        <v>4924</v>
      </c>
      <c r="F20" s="204"/>
      <c r="G20" s="131"/>
      <c r="H20" s="216"/>
      <c r="I20" s="201"/>
      <c r="J20" s="218"/>
      <c r="K20" s="217"/>
      <c r="M20" s="202"/>
      <c r="N20" s="217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</row>
    <row r="21" spans="1:58" ht="12.75" customHeight="1" x14ac:dyDescent="0.2">
      <c r="A21" s="216"/>
      <c r="B21" s="219"/>
      <c r="C21" s="218"/>
      <c r="D21" s="217"/>
      <c r="E21" s="214"/>
      <c r="F21" s="204"/>
      <c r="G21" s="131"/>
      <c r="H21" s="216"/>
      <c r="I21" s="219"/>
      <c r="J21" s="218"/>
      <c r="K21" s="217"/>
      <c r="M21" s="202"/>
      <c r="N21" s="217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</row>
    <row r="22" spans="1:58" ht="12.75" customHeight="1" x14ac:dyDescent="0.2">
      <c r="A22" s="216"/>
      <c r="B22" s="201"/>
      <c r="C22" s="202"/>
      <c r="D22" s="217"/>
      <c r="E22" s="214"/>
      <c r="F22" s="204"/>
      <c r="G22" s="131"/>
      <c r="H22" s="216"/>
      <c r="I22" s="201"/>
      <c r="J22" s="202"/>
      <c r="K22" s="217"/>
      <c r="M22" s="202"/>
      <c r="N22" s="217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</row>
    <row r="23" spans="1:58" ht="12.75" customHeight="1" x14ac:dyDescent="0.2">
      <c r="A23" s="216"/>
      <c r="B23" s="201"/>
      <c r="C23" s="202"/>
      <c r="D23" s="217"/>
      <c r="E23" s="214"/>
      <c r="F23" s="204"/>
      <c r="G23" s="131"/>
      <c r="H23" s="216"/>
      <c r="I23" s="201"/>
      <c r="J23" s="202"/>
      <c r="K23" s="217"/>
      <c r="M23" s="202"/>
      <c r="N23" s="217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</row>
    <row r="24" spans="1:58" ht="12.75" customHeight="1" x14ac:dyDescent="0.2">
      <c r="A24" s="216"/>
      <c r="B24" s="201"/>
      <c r="C24" s="202"/>
      <c r="D24" s="217"/>
      <c r="E24" s="214"/>
      <c r="F24" s="204"/>
      <c r="G24" s="131"/>
      <c r="H24" s="216"/>
      <c r="I24" s="201"/>
      <c r="J24" s="202"/>
      <c r="K24" s="217"/>
      <c r="M24" s="202"/>
      <c r="N24" s="217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</row>
    <row r="25" spans="1:58" ht="12.75" customHeight="1" x14ac:dyDescent="0.2">
      <c r="A25" s="216"/>
      <c r="B25" s="201"/>
      <c r="C25" s="202"/>
      <c r="D25" s="217"/>
      <c r="E25" s="214"/>
      <c r="F25" s="204"/>
      <c r="G25" s="131"/>
      <c r="H25" s="216"/>
      <c r="I25" s="201"/>
      <c r="J25" s="202"/>
      <c r="K25" s="217"/>
      <c r="M25" s="202"/>
      <c r="N25" s="217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</row>
    <row r="26" spans="1:58" ht="12.75" customHeight="1" x14ac:dyDescent="0.2">
      <c r="A26" s="216"/>
      <c r="B26" s="201"/>
      <c r="C26" s="202"/>
      <c r="D26" s="217"/>
      <c r="E26" s="214"/>
      <c r="F26" s="204"/>
      <c r="G26" s="131"/>
      <c r="H26" s="216"/>
      <c r="I26" s="201"/>
      <c r="J26" s="202"/>
      <c r="K26" s="217"/>
      <c r="M26" s="202"/>
      <c r="N26" s="217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</row>
    <row r="27" spans="1:58" ht="12.75" customHeight="1" x14ac:dyDescent="0.2">
      <c r="A27" s="216"/>
      <c r="B27" s="201"/>
      <c r="C27" s="218"/>
      <c r="D27" s="217"/>
      <c r="E27" s="214"/>
      <c r="F27" s="204"/>
      <c r="G27" s="131"/>
      <c r="H27" s="216"/>
      <c r="I27" s="201"/>
      <c r="J27" s="218"/>
      <c r="K27" s="217"/>
      <c r="M27" s="202"/>
      <c r="N27" s="217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</row>
    <row r="28" spans="1:58" ht="12.75" customHeight="1" x14ac:dyDescent="0.2">
      <c r="A28" s="216"/>
      <c r="B28" s="201"/>
      <c r="C28" s="202"/>
      <c r="D28" s="217"/>
      <c r="E28" s="214"/>
      <c r="F28" s="204"/>
      <c r="G28" s="131"/>
      <c r="H28" s="216"/>
      <c r="I28" s="201"/>
      <c r="J28" s="202"/>
      <c r="K28" s="217"/>
      <c r="M28" s="202"/>
      <c r="N28" s="217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</row>
    <row r="29" spans="1:58" ht="12.75" customHeight="1" x14ac:dyDescent="0.2">
      <c r="A29" s="216"/>
      <c r="B29" s="201"/>
      <c r="C29" s="202"/>
      <c r="D29" s="217"/>
      <c r="E29" s="214"/>
      <c r="F29" s="204"/>
      <c r="G29" s="131"/>
      <c r="H29" s="216"/>
      <c r="I29" s="201"/>
      <c r="J29" s="202"/>
      <c r="K29" s="217"/>
      <c r="M29" s="202"/>
      <c r="N29" s="217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</row>
    <row r="30" spans="1:58" ht="12.75" customHeight="1" x14ac:dyDescent="0.2">
      <c r="A30" s="216"/>
      <c r="B30" s="201"/>
      <c r="C30" s="202"/>
      <c r="D30" s="217"/>
      <c r="E30" s="214"/>
      <c r="F30" s="204"/>
      <c r="G30" s="131"/>
      <c r="H30" s="216"/>
      <c r="I30" s="201"/>
      <c r="J30" s="202"/>
      <c r="K30" s="217"/>
      <c r="M30" s="202"/>
      <c r="N30" s="217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</row>
    <row r="31" spans="1:58" ht="12.75" customHeight="1" x14ac:dyDescent="0.2">
      <c r="A31" s="216"/>
      <c r="B31" s="201"/>
      <c r="C31" s="202"/>
      <c r="D31" s="217"/>
      <c r="E31" s="214"/>
      <c r="F31" s="204"/>
      <c r="G31" s="131"/>
      <c r="H31" s="216"/>
      <c r="I31" s="201"/>
      <c r="J31" s="202"/>
      <c r="K31" s="217"/>
      <c r="M31" s="202"/>
      <c r="N31" s="217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</row>
    <row r="32" spans="1:58" ht="12.75" customHeight="1" x14ac:dyDescent="0.2">
      <c r="A32" s="216"/>
      <c r="B32" s="201"/>
      <c r="C32" s="202"/>
      <c r="D32" s="217"/>
      <c r="E32" s="214"/>
      <c r="F32" s="204"/>
      <c r="G32" s="131"/>
      <c r="H32" s="216"/>
      <c r="I32" s="201"/>
      <c r="J32" s="202"/>
      <c r="K32" s="217"/>
      <c r="M32" s="202"/>
      <c r="N32" s="217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</row>
    <row r="33" spans="1:58" ht="12.75" customHeight="1" x14ac:dyDescent="0.2">
      <c r="A33" s="216"/>
      <c r="B33" s="201"/>
      <c r="C33" s="202"/>
      <c r="D33" s="217"/>
      <c r="E33" s="214"/>
      <c r="F33" s="204"/>
      <c r="G33" s="131"/>
      <c r="H33" s="216"/>
      <c r="I33" s="201"/>
      <c r="J33" s="202"/>
      <c r="K33" s="217"/>
      <c r="M33" s="202"/>
      <c r="N33" s="217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</row>
    <row r="34" spans="1:58" ht="12.75" customHeight="1" x14ac:dyDescent="0.2">
      <c r="A34" s="216"/>
      <c r="B34" s="201"/>
      <c r="C34" s="202"/>
      <c r="D34" s="217"/>
      <c r="E34" s="214"/>
      <c r="F34" s="204"/>
      <c r="G34" s="131"/>
      <c r="H34" s="216"/>
      <c r="I34" s="201"/>
      <c r="J34" s="202"/>
      <c r="K34" s="217"/>
      <c r="M34" s="202"/>
      <c r="N34" s="217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</row>
    <row r="35" spans="1:58" ht="12.75" customHeight="1" x14ac:dyDescent="0.2">
      <c r="A35" s="216"/>
      <c r="B35" s="201"/>
      <c r="C35" s="202"/>
      <c r="D35" s="217"/>
      <c r="E35" s="214"/>
      <c r="F35" s="204"/>
      <c r="G35" s="131"/>
      <c r="H35" s="216"/>
      <c r="I35" s="201"/>
      <c r="J35" s="202"/>
      <c r="K35" s="217"/>
      <c r="M35" s="202"/>
      <c r="N35" s="217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</row>
    <row r="36" spans="1:58" ht="12.75" customHeight="1" x14ac:dyDescent="0.2">
      <c r="A36" s="216"/>
      <c r="B36" s="201"/>
      <c r="C36" s="202"/>
      <c r="D36" s="217"/>
      <c r="E36" s="214"/>
      <c r="F36" s="204"/>
      <c r="G36" s="131"/>
      <c r="H36" s="216"/>
      <c r="I36" s="201"/>
      <c r="J36" s="202"/>
      <c r="K36" s="217"/>
      <c r="M36" s="202"/>
      <c r="N36" s="217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</row>
    <row r="37" spans="1:58" ht="12.75" customHeight="1" x14ac:dyDescent="0.2">
      <c r="A37" s="216"/>
      <c r="B37" s="201"/>
      <c r="C37" s="202"/>
      <c r="D37" s="217"/>
      <c r="E37" s="214"/>
      <c r="F37" s="204"/>
      <c r="G37" s="131"/>
      <c r="H37" s="216"/>
      <c r="I37" s="201"/>
      <c r="J37" s="202"/>
      <c r="K37" s="217"/>
      <c r="M37" s="202"/>
      <c r="N37" s="217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</row>
    <row r="38" spans="1:58" ht="12.75" customHeight="1" x14ac:dyDescent="0.2">
      <c r="A38" s="216"/>
      <c r="B38" s="201"/>
      <c r="C38" s="202"/>
      <c r="D38" s="217"/>
      <c r="E38" s="214"/>
      <c r="F38" s="204"/>
      <c r="G38" s="131"/>
      <c r="H38" s="216"/>
      <c r="I38" s="201"/>
      <c r="J38" s="202"/>
      <c r="K38" s="217"/>
      <c r="M38" s="202"/>
      <c r="N38" s="217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</row>
    <row r="39" spans="1:58" ht="12.75" customHeight="1" x14ac:dyDescent="0.2">
      <c r="A39" s="216"/>
      <c r="B39" s="201"/>
      <c r="C39" s="202"/>
      <c r="D39" s="217"/>
      <c r="E39" s="214"/>
      <c r="F39" s="204"/>
      <c r="G39" s="131"/>
      <c r="H39" s="216"/>
      <c r="I39" s="201"/>
      <c r="J39" s="202"/>
      <c r="K39" s="217"/>
      <c r="M39" s="202"/>
      <c r="N39" s="217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</row>
    <row r="40" spans="1:58" ht="12.75" customHeight="1" x14ac:dyDescent="0.2">
      <c r="A40" s="216"/>
      <c r="B40" s="201"/>
      <c r="C40" s="202"/>
      <c r="D40" s="217"/>
      <c r="E40" s="214"/>
      <c r="F40" s="204"/>
      <c r="G40" s="131"/>
      <c r="H40" s="216"/>
      <c r="I40" s="201"/>
      <c r="J40" s="202"/>
      <c r="K40" s="217"/>
      <c r="M40" s="202"/>
      <c r="N40" s="217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</row>
    <row r="41" spans="1:58" ht="12.75" customHeight="1" x14ac:dyDescent="0.2">
      <c r="A41" s="216"/>
      <c r="B41" s="201"/>
      <c r="C41" s="202"/>
      <c r="D41" s="217"/>
      <c r="E41" s="214"/>
      <c r="F41" s="204"/>
      <c r="G41" s="131"/>
      <c r="H41" s="216"/>
      <c r="I41" s="201"/>
      <c r="J41" s="202"/>
      <c r="K41" s="217"/>
      <c r="M41" s="202"/>
      <c r="N41" s="217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</row>
    <row r="42" spans="1:58" ht="12.75" customHeight="1" x14ac:dyDescent="0.2">
      <c r="A42" s="216"/>
      <c r="B42" s="201"/>
      <c r="C42" s="202"/>
      <c r="D42" s="217"/>
      <c r="E42" s="214"/>
      <c r="F42" s="204"/>
      <c r="G42" s="131"/>
      <c r="H42" s="216"/>
      <c r="I42" s="201"/>
      <c r="J42" s="202"/>
      <c r="K42" s="217"/>
      <c r="M42" s="202"/>
      <c r="N42" s="217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</row>
    <row r="43" spans="1:58" ht="12.75" customHeight="1" x14ac:dyDescent="0.2">
      <c r="A43" s="216"/>
      <c r="B43" s="201"/>
      <c r="C43" s="202"/>
      <c r="D43" s="217"/>
      <c r="E43" s="214"/>
      <c r="F43" s="204"/>
      <c r="G43" s="131"/>
      <c r="H43" s="216"/>
      <c r="I43" s="201"/>
      <c r="J43" s="202"/>
      <c r="K43" s="217"/>
      <c r="M43" s="202"/>
      <c r="N43" s="217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</row>
    <row r="44" spans="1:58" ht="12.75" customHeight="1" x14ac:dyDescent="0.2">
      <c r="A44" s="216"/>
      <c r="B44" s="201"/>
      <c r="C44" s="218"/>
      <c r="D44" s="203"/>
      <c r="E44" s="204"/>
      <c r="F44" s="204"/>
      <c r="G44" s="131"/>
      <c r="H44" s="216"/>
      <c r="I44" s="201"/>
      <c r="J44" s="218"/>
      <c r="K44" s="203"/>
      <c r="L44" s="203"/>
      <c r="M44" s="202"/>
      <c r="N44" s="204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</row>
    <row r="45" spans="1:58" ht="12.75" customHeight="1" x14ac:dyDescent="0.2">
      <c r="A45" s="216"/>
      <c r="B45" s="201"/>
      <c r="C45" s="202"/>
      <c r="D45" s="203"/>
      <c r="E45" s="204"/>
      <c r="F45" s="204"/>
      <c r="G45" s="131"/>
      <c r="H45" s="216"/>
      <c r="I45" s="201"/>
      <c r="J45" s="202"/>
      <c r="K45" s="203"/>
      <c r="L45" s="203"/>
      <c r="M45" s="202"/>
      <c r="N45" s="204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</row>
    <row r="46" spans="1:58" ht="12.75" customHeight="1" x14ac:dyDescent="0.2">
      <c r="A46" s="216"/>
      <c r="B46" s="201"/>
      <c r="C46" s="202"/>
      <c r="D46" s="217">
        <f>SUM(D6:D43)</f>
        <v>14060252</v>
      </c>
      <c r="E46" s="217">
        <f>SUM(E6:E43)</f>
        <v>31227</v>
      </c>
      <c r="F46" s="204"/>
      <c r="G46" s="131"/>
      <c r="H46" s="216"/>
      <c r="I46" s="201"/>
      <c r="J46" s="202"/>
      <c r="K46" s="217"/>
      <c r="L46" s="203"/>
      <c r="M46" s="202"/>
      <c r="N46" s="217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</row>
    <row r="47" spans="1:58" ht="12.75" customHeight="1" x14ac:dyDescent="0.2">
      <c r="A47" s="216"/>
      <c r="B47" s="201"/>
      <c r="C47" s="202"/>
      <c r="D47" s="203"/>
      <c r="E47" s="204"/>
      <c r="F47" s="204"/>
      <c r="G47" s="131"/>
      <c r="H47" s="216"/>
      <c r="I47" s="201"/>
      <c r="J47" s="202"/>
      <c r="K47" s="203"/>
      <c r="L47" s="203"/>
      <c r="M47" s="202"/>
      <c r="N47" s="204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</row>
    <row r="48" spans="1:58" ht="12.75" customHeight="1" x14ac:dyDescent="0.2">
      <c r="A48" s="216"/>
      <c r="B48" s="201"/>
      <c r="C48" s="202"/>
      <c r="D48" s="203"/>
      <c r="E48" s="204"/>
      <c r="F48" s="204"/>
      <c r="G48" s="131"/>
      <c r="H48" s="131"/>
      <c r="I48" s="131"/>
      <c r="J48" s="131"/>
      <c r="K48" s="140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</row>
    <row r="49" spans="1:58" ht="12.75" customHeight="1" x14ac:dyDescent="0.2">
      <c r="A49" s="216"/>
      <c r="B49" s="201"/>
      <c r="C49" s="202"/>
      <c r="D49" s="203"/>
      <c r="E49" s="204"/>
      <c r="F49" s="204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</row>
    <row r="50" spans="1:58" ht="12.75" customHeight="1" x14ac:dyDescent="0.2">
      <c r="A50" s="216"/>
      <c r="B50" s="201"/>
      <c r="C50" s="202"/>
      <c r="D50" s="203"/>
      <c r="E50" s="204"/>
      <c r="F50" s="204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</row>
    <row r="51" spans="1:58" ht="12.75" customHeight="1" x14ac:dyDescent="0.2">
      <c r="A51" s="216"/>
      <c r="B51" s="219"/>
      <c r="C51" s="220"/>
      <c r="D51" s="203"/>
      <c r="E51" s="204"/>
      <c r="F51" s="204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</row>
    <row r="52" spans="1:58" ht="12.75" customHeight="1" x14ac:dyDescent="0.2">
      <c r="A52" s="131"/>
      <c r="B52" s="131"/>
      <c r="C52" s="131"/>
      <c r="D52" s="204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</row>
    <row r="53" spans="1:58" ht="12.75" customHeight="1" x14ac:dyDescent="0.2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</row>
    <row r="54" spans="1:58" ht="12.75" customHeight="1" x14ac:dyDescent="0.2">
      <c r="A54" s="131"/>
      <c r="B54" s="131"/>
      <c r="C54" s="131"/>
      <c r="D54" s="204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</row>
    <row r="55" spans="1:58" ht="12.75" customHeight="1" x14ac:dyDescent="0.2">
      <c r="A55" s="131"/>
      <c r="B55" s="131"/>
      <c r="C55" s="131"/>
      <c r="D55" s="204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</row>
    <row r="56" spans="1:58" ht="12.75" customHeight="1" x14ac:dyDescent="0.2">
      <c r="A56" s="131"/>
      <c r="B56" s="131"/>
      <c r="C56" s="131"/>
      <c r="D56" s="204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</row>
    <row r="57" spans="1:58" ht="12.75" customHeight="1" x14ac:dyDescent="0.2">
      <c r="A57" s="131"/>
      <c r="B57" s="131"/>
      <c r="C57" s="131"/>
      <c r="D57" s="204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</row>
    <row r="58" spans="1:58" ht="12.75" customHeight="1" x14ac:dyDescent="0.2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131"/>
    </row>
    <row r="59" spans="1:58" ht="12.75" customHeight="1" x14ac:dyDescent="0.2">
      <c r="A59" s="131"/>
      <c r="B59" s="131"/>
      <c r="C59" s="131"/>
      <c r="D59" s="204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1"/>
    </row>
    <row r="60" spans="1:58" ht="12.75" customHeight="1" x14ac:dyDescent="0.2">
      <c r="A60" s="131"/>
      <c r="B60" s="131"/>
      <c r="C60" s="131"/>
      <c r="D60" s="204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</row>
    <row r="61" spans="1:58" ht="12.75" customHeight="1" x14ac:dyDescent="0.2">
      <c r="A61" s="131"/>
      <c r="B61" s="131"/>
      <c r="C61" s="131"/>
      <c r="D61" s="204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  <c r="AX61" s="131"/>
      <c r="AY61" s="131"/>
      <c r="AZ61" s="131"/>
      <c r="BA61" s="131"/>
      <c r="BB61" s="131"/>
      <c r="BC61" s="131"/>
      <c r="BD61" s="131"/>
      <c r="BE61" s="131"/>
      <c r="BF61" s="131"/>
    </row>
    <row r="62" spans="1:58" ht="12.75" customHeight="1" x14ac:dyDescent="0.2">
      <c r="A62" s="131"/>
      <c r="B62" s="131"/>
      <c r="C62" s="131"/>
      <c r="D62" s="204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1"/>
      <c r="AX62" s="131"/>
      <c r="AY62" s="131"/>
      <c r="AZ62" s="131"/>
      <c r="BA62" s="131"/>
      <c r="BB62" s="131"/>
      <c r="BC62" s="131"/>
      <c r="BD62" s="131"/>
      <c r="BE62" s="131"/>
      <c r="BF62" s="131"/>
    </row>
    <row r="63" spans="1:58" ht="12.75" customHeight="1" x14ac:dyDescent="0.2">
      <c r="A63" s="131"/>
      <c r="B63" s="131"/>
      <c r="C63" s="131"/>
      <c r="D63" s="204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</row>
    <row r="64" spans="1:58" ht="12.75" customHeight="1" x14ac:dyDescent="0.2">
      <c r="A64" s="131"/>
      <c r="B64" s="131"/>
      <c r="C64" s="131"/>
      <c r="D64" s="204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1"/>
    </row>
    <row r="65" spans="1:58" ht="12.75" customHeight="1" x14ac:dyDescent="0.2">
      <c r="A65" s="131"/>
      <c r="B65" s="131"/>
      <c r="C65" s="131"/>
      <c r="D65" s="204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</row>
    <row r="66" spans="1:58" ht="12.75" customHeight="1" x14ac:dyDescent="0.2">
      <c r="A66" s="131"/>
      <c r="B66" s="131"/>
      <c r="C66" s="131"/>
      <c r="D66" s="204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  <c r="AT66" s="131"/>
      <c r="AU66" s="131"/>
      <c r="AV66" s="131"/>
      <c r="AW66" s="131"/>
      <c r="AX66" s="131"/>
      <c r="AY66" s="131"/>
      <c r="AZ66" s="131"/>
      <c r="BA66" s="131"/>
      <c r="BB66" s="131"/>
      <c r="BC66" s="131"/>
      <c r="BD66" s="131"/>
      <c r="BE66" s="131"/>
      <c r="BF66" s="131"/>
    </row>
    <row r="67" spans="1:58" ht="12.75" customHeight="1" x14ac:dyDescent="0.2">
      <c r="A67" s="131"/>
      <c r="B67" s="131"/>
      <c r="C67" s="131"/>
      <c r="D67" s="204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  <c r="AR67" s="131"/>
      <c r="AS67" s="131"/>
      <c r="AT67" s="131"/>
      <c r="AU67" s="131"/>
      <c r="AV67" s="131"/>
      <c r="AW67" s="131"/>
      <c r="AX67" s="131"/>
      <c r="AY67" s="131"/>
      <c r="AZ67" s="131"/>
      <c r="BA67" s="131"/>
      <c r="BB67" s="131"/>
      <c r="BC67" s="131"/>
      <c r="BD67" s="131"/>
      <c r="BE67" s="131"/>
      <c r="BF67" s="131"/>
    </row>
    <row r="68" spans="1:58" ht="12.75" customHeight="1" x14ac:dyDescent="0.2">
      <c r="A68" s="131"/>
      <c r="B68" s="131"/>
      <c r="C68" s="131"/>
      <c r="D68" s="204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/>
      <c r="AI68" s="131"/>
      <c r="AJ68" s="131"/>
      <c r="AK68" s="131"/>
      <c r="AL68" s="131"/>
      <c r="AM68" s="131"/>
      <c r="AN68" s="131"/>
      <c r="AO68" s="131"/>
      <c r="AP68" s="131"/>
      <c r="AQ68" s="131"/>
      <c r="AR68" s="131"/>
      <c r="AS68" s="131"/>
      <c r="AT68" s="131"/>
      <c r="AU68" s="131"/>
      <c r="AV68" s="131"/>
      <c r="AW68" s="131"/>
      <c r="AX68" s="131"/>
      <c r="AY68" s="131"/>
      <c r="AZ68" s="131"/>
      <c r="BA68" s="131"/>
      <c r="BB68" s="131"/>
      <c r="BC68" s="131"/>
      <c r="BD68" s="131"/>
      <c r="BE68" s="131"/>
      <c r="BF68" s="131"/>
    </row>
    <row r="69" spans="1:58" ht="12.75" customHeight="1" x14ac:dyDescent="0.2">
      <c r="A69" s="131"/>
      <c r="B69" s="131"/>
      <c r="C69" s="131"/>
      <c r="D69" s="204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131"/>
      <c r="AO69" s="131"/>
      <c r="AP69" s="131"/>
      <c r="AQ69" s="131"/>
      <c r="AR69" s="131"/>
      <c r="AS69" s="131"/>
      <c r="AT69" s="131"/>
      <c r="AU69" s="131"/>
      <c r="AV69" s="131"/>
      <c r="AW69" s="131"/>
      <c r="AX69" s="131"/>
      <c r="AY69" s="131"/>
      <c r="AZ69" s="131"/>
      <c r="BA69" s="131"/>
      <c r="BB69" s="131"/>
      <c r="BC69" s="131"/>
      <c r="BD69" s="131"/>
      <c r="BE69" s="131"/>
      <c r="BF69" s="131"/>
    </row>
    <row r="70" spans="1:58" ht="12.75" customHeight="1" x14ac:dyDescent="0.2">
      <c r="A70" s="131"/>
      <c r="B70" s="131"/>
      <c r="C70" s="131"/>
      <c r="D70" s="204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1"/>
      <c r="AI70" s="131"/>
      <c r="AJ70" s="131"/>
      <c r="AK70" s="131"/>
      <c r="AL70" s="131"/>
      <c r="AM70" s="131"/>
      <c r="AN70" s="131"/>
      <c r="AO70" s="131"/>
      <c r="AP70" s="131"/>
      <c r="AQ70" s="131"/>
      <c r="AR70" s="131"/>
      <c r="AS70" s="131"/>
      <c r="AT70" s="131"/>
      <c r="AU70" s="131"/>
      <c r="AV70" s="131"/>
      <c r="AW70" s="131"/>
      <c r="AX70" s="131"/>
      <c r="AY70" s="131"/>
      <c r="AZ70" s="131"/>
      <c r="BA70" s="131"/>
      <c r="BB70" s="131"/>
      <c r="BC70" s="131"/>
      <c r="BD70" s="131"/>
      <c r="BE70" s="131"/>
      <c r="BF70" s="131"/>
    </row>
    <row r="71" spans="1:58" ht="12.75" customHeight="1" x14ac:dyDescent="0.2">
      <c r="A71" s="131"/>
      <c r="B71" s="131"/>
      <c r="C71" s="131"/>
      <c r="D71" s="204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  <c r="AG71" s="131"/>
      <c r="AH71" s="131"/>
      <c r="AI71" s="131"/>
      <c r="AJ71" s="131"/>
      <c r="AK71" s="131"/>
      <c r="AL71" s="131"/>
      <c r="AM71" s="131"/>
      <c r="AN71" s="131"/>
      <c r="AO71" s="131"/>
      <c r="AP71" s="131"/>
      <c r="AQ71" s="131"/>
      <c r="AR71" s="131"/>
      <c r="AS71" s="131"/>
      <c r="AT71" s="131"/>
      <c r="AU71" s="131"/>
      <c r="AV71" s="131"/>
      <c r="AW71" s="131"/>
      <c r="AX71" s="131"/>
      <c r="AY71" s="131"/>
      <c r="AZ71" s="131"/>
      <c r="BA71" s="131"/>
      <c r="BB71" s="131"/>
      <c r="BC71" s="131"/>
      <c r="BD71" s="131"/>
      <c r="BE71" s="131"/>
      <c r="BF71" s="131"/>
    </row>
    <row r="72" spans="1:58" ht="12.75" customHeight="1" x14ac:dyDescent="0.2">
      <c r="A72" s="131"/>
      <c r="B72" s="131"/>
      <c r="C72" s="131"/>
      <c r="D72" s="204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31"/>
      <c r="AL72" s="131"/>
      <c r="AM72" s="131"/>
      <c r="AN72" s="131"/>
      <c r="AO72" s="131"/>
      <c r="AP72" s="131"/>
      <c r="AQ72" s="131"/>
      <c r="AR72" s="131"/>
      <c r="AS72" s="131"/>
      <c r="AT72" s="131"/>
      <c r="AU72" s="131"/>
      <c r="AV72" s="131"/>
      <c r="AW72" s="131"/>
      <c r="AX72" s="131"/>
      <c r="AY72" s="131"/>
      <c r="AZ72" s="131"/>
      <c r="BA72" s="131"/>
      <c r="BB72" s="131"/>
      <c r="BC72" s="131"/>
      <c r="BD72" s="131"/>
      <c r="BE72" s="131"/>
      <c r="BF72" s="131"/>
    </row>
    <row r="73" spans="1:58" ht="12.75" customHeight="1" x14ac:dyDescent="0.2">
      <c r="A73" s="131"/>
      <c r="B73" s="131"/>
      <c r="C73" s="131"/>
      <c r="D73" s="204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Q73" s="131"/>
      <c r="AR73" s="131"/>
      <c r="AS73" s="131"/>
      <c r="AT73" s="131"/>
      <c r="AU73" s="131"/>
      <c r="AV73" s="131"/>
      <c r="AW73" s="131"/>
      <c r="AX73" s="131"/>
      <c r="AY73" s="131"/>
      <c r="AZ73" s="131"/>
      <c r="BA73" s="131"/>
      <c r="BB73" s="131"/>
      <c r="BC73" s="131"/>
      <c r="BD73" s="131"/>
      <c r="BE73" s="131"/>
      <c r="BF73" s="131"/>
    </row>
    <row r="74" spans="1:58" ht="12.75" customHeight="1" x14ac:dyDescent="0.2">
      <c r="A74" s="131"/>
      <c r="B74" s="131"/>
      <c r="C74" s="131"/>
      <c r="D74" s="204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131"/>
      <c r="AS74" s="131"/>
      <c r="AT74" s="131"/>
      <c r="AU74" s="131"/>
      <c r="AV74" s="131"/>
      <c r="AW74" s="131"/>
      <c r="AX74" s="131"/>
      <c r="AY74" s="131"/>
      <c r="AZ74" s="131"/>
      <c r="BA74" s="131"/>
      <c r="BB74" s="131"/>
      <c r="BC74" s="131"/>
      <c r="BD74" s="131"/>
      <c r="BE74" s="131"/>
      <c r="BF74" s="131"/>
    </row>
    <row r="75" spans="1:58" ht="12.75" customHeight="1" x14ac:dyDescent="0.2">
      <c r="A75" s="131"/>
      <c r="B75" s="131"/>
      <c r="C75" s="131"/>
      <c r="D75" s="204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1"/>
      <c r="AI75" s="131"/>
      <c r="AJ75" s="131"/>
      <c r="AK75" s="131"/>
      <c r="AL75" s="131"/>
      <c r="AM75" s="131"/>
      <c r="AN75" s="131"/>
      <c r="AO75" s="131"/>
      <c r="AP75" s="131"/>
      <c r="AQ75" s="131"/>
      <c r="AR75" s="131"/>
      <c r="AS75" s="131"/>
      <c r="AT75" s="131"/>
      <c r="AU75" s="131"/>
      <c r="AV75" s="131"/>
      <c r="AW75" s="131"/>
      <c r="AX75" s="131"/>
      <c r="AY75" s="131"/>
      <c r="AZ75" s="131"/>
      <c r="BA75" s="131"/>
      <c r="BB75" s="131"/>
      <c r="BC75" s="131"/>
      <c r="BD75" s="131"/>
      <c r="BE75" s="131"/>
      <c r="BF75" s="131"/>
    </row>
    <row r="76" spans="1:58" ht="12.75" customHeight="1" x14ac:dyDescent="0.2">
      <c r="A76" s="131"/>
      <c r="B76" s="131"/>
      <c r="C76" s="131"/>
      <c r="D76" s="204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1"/>
      <c r="AJ76" s="131"/>
      <c r="AK76" s="131"/>
      <c r="AL76" s="131"/>
      <c r="AM76" s="131"/>
      <c r="AN76" s="131"/>
      <c r="AO76" s="131"/>
      <c r="AP76" s="131"/>
      <c r="AQ76" s="131"/>
      <c r="AR76" s="131"/>
      <c r="AS76" s="131"/>
      <c r="AT76" s="131"/>
      <c r="AU76" s="131"/>
      <c r="AV76" s="131"/>
      <c r="AW76" s="131"/>
      <c r="AX76" s="131"/>
      <c r="AY76" s="131"/>
      <c r="AZ76" s="131"/>
      <c r="BA76" s="131"/>
      <c r="BB76" s="131"/>
      <c r="BC76" s="131"/>
      <c r="BD76" s="131"/>
      <c r="BE76" s="131"/>
      <c r="BF76" s="131"/>
    </row>
    <row r="77" spans="1:58" ht="12.75" customHeight="1" x14ac:dyDescent="0.2">
      <c r="A77" s="131"/>
      <c r="B77" s="131"/>
      <c r="C77" s="131"/>
      <c r="D77" s="204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1"/>
      <c r="AF77" s="131"/>
      <c r="AG77" s="131"/>
      <c r="AH77" s="131"/>
      <c r="AI77" s="131"/>
      <c r="AJ77" s="131"/>
      <c r="AK77" s="131"/>
      <c r="AL77" s="131"/>
      <c r="AM77" s="131"/>
      <c r="AN77" s="131"/>
      <c r="AO77" s="131"/>
      <c r="AP77" s="131"/>
      <c r="AQ77" s="131"/>
      <c r="AR77" s="131"/>
      <c r="AS77" s="131"/>
      <c r="AT77" s="131"/>
      <c r="AU77" s="131"/>
      <c r="AV77" s="131"/>
      <c r="AW77" s="131"/>
      <c r="AX77" s="131"/>
      <c r="AY77" s="131"/>
      <c r="AZ77" s="131"/>
      <c r="BA77" s="131"/>
      <c r="BB77" s="131"/>
      <c r="BC77" s="131"/>
      <c r="BD77" s="131"/>
      <c r="BE77" s="131"/>
      <c r="BF77" s="131"/>
    </row>
    <row r="78" spans="1:58" ht="12.75" customHeight="1" x14ac:dyDescent="0.2">
      <c r="A78" s="131"/>
      <c r="B78" s="131"/>
      <c r="C78" s="131"/>
      <c r="D78" s="204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1"/>
      <c r="AK78" s="131"/>
      <c r="AL78" s="131"/>
      <c r="AM78" s="131"/>
      <c r="AN78" s="131"/>
      <c r="AO78" s="131"/>
      <c r="AP78" s="131"/>
      <c r="AQ78" s="131"/>
      <c r="AR78" s="131"/>
      <c r="AS78" s="131"/>
      <c r="AT78" s="131"/>
      <c r="AU78" s="131"/>
      <c r="AV78" s="131"/>
      <c r="AW78" s="131"/>
      <c r="AX78" s="131"/>
      <c r="AY78" s="131"/>
      <c r="AZ78" s="131"/>
      <c r="BA78" s="131"/>
      <c r="BB78" s="131"/>
      <c r="BC78" s="131"/>
      <c r="BD78" s="131"/>
      <c r="BE78" s="131"/>
      <c r="BF78" s="131"/>
    </row>
    <row r="79" spans="1:58" ht="12.75" customHeight="1" x14ac:dyDescent="0.2">
      <c r="A79" s="131"/>
      <c r="B79" s="131"/>
      <c r="C79" s="131"/>
      <c r="D79" s="204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  <c r="AB79" s="131"/>
      <c r="AC79" s="131"/>
      <c r="AD79" s="131"/>
      <c r="AE79" s="131"/>
      <c r="AF79" s="131"/>
      <c r="AG79" s="131"/>
      <c r="AH79" s="131"/>
      <c r="AI79" s="131"/>
      <c r="AJ79" s="131"/>
      <c r="AK79" s="131"/>
      <c r="AL79" s="131"/>
      <c r="AM79" s="131"/>
      <c r="AN79" s="131"/>
      <c r="AO79" s="131"/>
      <c r="AP79" s="131"/>
      <c r="AQ79" s="131"/>
      <c r="AR79" s="131"/>
      <c r="AS79" s="131"/>
      <c r="AT79" s="131"/>
      <c r="AU79" s="131"/>
      <c r="AV79" s="131"/>
      <c r="AW79" s="131"/>
      <c r="AX79" s="131"/>
      <c r="AY79" s="131"/>
      <c r="AZ79" s="131"/>
      <c r="BA79" s="131"/>
      <c r="BB79" s="131"/>
      <c r="BC79" s="131"/>
      <c r="BD79" s="131"/>
      <c r="BE79" s="131"/>
      <c r="BF79" s="131"/>
    </row>
    <row r="80" spans="1:58" ht="12.75" customHeight="1" x14ac:dyDescent="0.2">
      <c r="A80" s="131"/>
      <c r="B80" s="131"/>
      <c r="C80" s="131"/>
      <c r="D80" s="204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131"/>
      <c r="AO80" s="131"/>
      <c r="AP80" s="131"/>
      <c r="AQ80" s="131"/>
      <c r="AR80" s="131"/>
      <c r="AS80" s="131"/>
      <c r="AT80" s="131"/>
      <c r="AU80" s="131"/>
      <c r="AV80" s="131"/>
      <c r="AW80" s="131"/>
      <c r="AX80" s="131"/>
      <c r="AY80" s="131"/>
      <c r="AZ80" s="131"/>
      <c r="BA80" s="131"/>
      <c r="BB80" s="131"/>
      <c r="BC80" s="131"/>
      <c r="BD80" s="131"/>
      <c r="BE80" s="131"/>
      <c r="BF80" s="131"/>
    </row>
    <row r="81" spans="1:58" ht="12.75" customHeight="1" x14ac:dyDescent="0.2">
      <c r="A81" s="204"/>
      <c r="B81" s="216"/>
      <c r="C81" s="204"/>
      <c r="D81" s="204"/>
      <c r="E81" s="204"/>
      <c r="F81" s="216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  <c r="AK81" s="131"/>
      <c r="AL81" s="131"/>
      <c r="AM81" s="131"/>
      <c r="AN81" s="131"/>
      <c r="AO81" s="131"/>
      <c r="AP81" s="131"/>
      <c r="AQ81" s="131"/>
      <c r="AR81" s="131"/>
      <c r="AS81" s="131"/>
      <c r="AT81" s="131"/>
      <c r="AU81" s="131"/>
      <c r="AV81" s="131"/>
      <c r="AW81" s="131"/>
      <c r="AX81" s="131"/>
      <c r="AY81" s="131"/>
      <c r="AZ81" s="131"/>
      <c r="BA81" s="131"/>
      <c r="BB81" s="131"/>
      <c r="BC81" s="131"/>
      <c r="BD81" s="131"/>
      <c r="BE81" s="131"/>
      <c r="BF81" s="131"/>
    </row>
    <row r="82" spans="1:58" ht="12.75" customHeight="1" x14ac:dyDescent="0.2">
      <c r="A82" s="204"/>
      <c r="B82" s="216"/>
      <c r="C82" s="204"/>
      <c r="D82" s="204"/>
      <c r="E82" s="204"/>
      <c r="F82" s="216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/>
      <c r="BB82" s="131"/>
      <c r="BC82" s="131"/>
      <c r="BD82" s="131"/>
      <c r="BE82" s="131"/>
      <c r="BF82" s="131"/>
    </row>
    <row r="83" spans="1:58" ht="12.75" customHeight="1" x14ac:dyDescent="0.2">
      <c r="A83" s="204"/>
      <c r="B83" s="216"/>
      <c r="C83" s="204"/>
      <c r="D83" s="204"/>
      <c r="E83" s="204"/>
      <c r="F83" s="216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131"/>
      <c r="AH83" s="131"/>
      <c r="AI83" s="131"/>
      <c r="AJ83" s="131"/>
      <c r="AK83" s="131"/>
      <c r="AL83" s="131"/>
      <c r="AM83" s="131"/>
      <c r="AN83" s="131"/>
      <c r="AO83" s="131"/>
      <c r="AP83" s="131"/>
      <c r="AQ83" s="131"/>
      <c r="AR83" s="131"/>
      <c r="AS83" s="131"/>
      <c r="AT83" s="131"/>
      <c r="AU83" s="131"/>
      <c r="AV83" s="131"/>
      <c r="AW83" s="131"/>
      <c r="AX83" s="131"/>
      <c r="AY83" s="131"/>
      <c r="AZ83" s="131"/>
      <c r="BA83" s="131"/>
      <c r="BB83" s="131"/>
      <c r="BC83" s="131"/>
      <c r="BD83" s="131"/>
      <c r="BE83" s="131"/>
      <c r="BF83" s="131"/>
    </row>
    <row r="84" spans="1:58" ht="12.75" customHeight="1" x14ac:dyDescent="0.2">
      <c r="A84" s="204"/>
      <c r="B84" s="216"/>
      <c r="C84" s="204"/>
      <c r="D84" s="204"/>
      <c r="E84" s="204"/>
      <c r="F84" s="216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1"/>
      <c r="AF84" s="131"/>
      <c r="AG84" s="131"/>
      <c r="AH84" s="131"/>
      <c r="AI84" s="131"/>
      <c r="AJ84" s="131"/>
      <c r="AK84" s="131"/>
      <c r="AL84" s="131"/>
      <c r="AM84" s="131"/>
      <c r="AN84" s="131"/>
      <c r="AO84" s="131"/>
      <c r="AP84" s="131"/>
      <c r="AQ84" s="131"/>
      <c r="AR84" s="131"/>
      <c r="AS84" s="131"/>
      <c r="AT84" s="131"/>
      <c r="AU84" s="131"/>
      <c r="AV84" s="131"/>
      <c r="AW84" s="131"/>
      <c r="AX84" s="131"/>
      <c r="AY84" s="131"/>
      <c r="AZ84" s="131"/>
      <c r="BA84" s="131"/>
      <c r="BB84" s="131"/>
      <c r="BC84" s="131"/>
      <c r="BD84" s="131"/>
      <c r="BE84" s="131"/>
      <c r="BF84" s="131"/>
    </row>
    <row r="85" spans="1:58" ht="12.75" customHeight="1" x14ac:dyDescent="0.2">
      <c r="A85" s="204"/>
      <c r="B85" s="216"/>
      <c r="C85" s="204"/>
      <c r="D85" s="204"/>
      <c r="E85" s="204"/>
      <c r="F85" s="216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S85" s="131"/>
      <c r="AT85" s="131"/>
      <c r="AU85" s="131"/>
      <c r="AV85" s="131"/>
      <c r="AW85" s="131"/>
      <c r="AX85" s="131"/>
      <c r="AY85" s="131"/>
      <c r="AZ85" s="131"/>
      <c r="BA85" s="131"/>
      <c r="BB85" s="131"/>
      <c r="BC85" s="131"/>
      <c r="BD85" s="131"/>
      <c r="BE85" s="131"/>
      <c r="BF85" s="131"/>
    </row>
    <row r="86" spans="1:58" ht="12.75" customHeight="1" x14ac:dyDescent="0.2">
      <c r="A86" s="204"/>
      <c r="B86" s="216"/>
      <c r="C86" s="204"/>
      <c r="D86" s="204"/>
      <c r="E86" s="204"/>
      <c r="F86" s="216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131"/>
      <c r="AL86" s="131"/>
      <c r="AM86" s="131"/>
      <c r="AN86" s="131"/>
      <c r="AO86" s="131"/>
      <c r="AP86" s="131"/>
      <c r="AQ86" s="131"/>
      <c r="AR86" s="131"/>
      <c r="AS86" s="131"/>
      <c r="AT86" s="131"/>
      <c r="AU86" s="131"/>
      <c r="AV86" s="131"/>
      <c r="AW86" s="131"/>
      <c r="AX86" s="131"/>
      <c r="AY86" s="131"/>
      <c r="AZ86" s="131"/>
      <c r="BA86" s="131"/>
      <c r="BB86" s="131"/>
      <c r="BC86" s="131"/>
      <c r="BD86" s="131"/>
      <c r="BE86" s="131"/>
      <c r="BF86" s="131"/>
    </row>
    <row r="87" spans="1:58" ht="12.75" customHeight="1" x14ac:dyDescent="0.2">
      <c r="A87" s="204"/>
      <c r="B87" s="216"/>
      <c r="C87" s="204"/>
      <c r="D87" s="204"/>
      <c r="E87" s="204"/>
      <c r="F87" s="216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Q87" s="131"/>
      <c r="AR87" s="131"/>
      <c r="AS87" s="131"/>
      <c r="AT87" s="131"/>
      <c r="AU87" s="131"/>
      <c r="AV87" s="131"/>
      <c r="AW87" s="131"/>
      <c r="AX87" s="131"/>
      <c r="AY87" s="131"/>
      <c r="AZ87" s="131"/>
      <c r="BA87" s="131"/>
      <c r="BB87" s="131"/>
      <c r="BC87" s="131"/>
      <c r="BD87" s="131"/>
      <c r="BE87" s="131"/>
      <c r="BF87" s="131"/>
    </row>
    <row r="88" spans="1:58" ht="12.75" customHeight="1" x14ac:dyDescent="0.2">
      <c r="A88" s="204"/>
      <c r="B88" s="216"/>
      <c r="C88" s="204"/>
      <c r="D88" s="204"/>
      <c r="E88" s="204"/>
      <c r="F88" s="216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  <c r="AB88" s="131"/>
      <c r="AC88" s="131"/>
      <c r="AD88" s="131"/>
      <c r="AE88" s="131"/>
      <c r="AF88" s="131"/>
      <c r="AG88" s="131"/>
      <c r="AH88" s="131"/>
      <c r="AI88" s="131"/>
      <c r="AJ88" s="131"/>
      <c r="AK88" s="131"/>
      <c r="AL88" s="131"/>
      <c r="AM88" s="131"/>
      <c r="AN88" s="131"/>
      <c r="AO88" s="131"/>
      <c r="AP88" s="131"/>
      <c r="AQ88" s="131"/>
      <c r="AR88" s="131"/>
      <c r="AS88" s="131"/>
      <c r="AT88" s="131"/>
      <c r="AU88" s="131"/>
      <c r="AV88" s="131"/>
      <c r="AW88" s="131"/>
      <c r="AX88" s="131"/>
      <c r="AY88" s="131"/>
      <c r="AZ88" s="131"/>
      <c r="BA88" s="131"/>
      <c r="BB88" s="131"/>
      <c r="BC88" s="131"/>
      <c r="BD88" s="131"/>
      <c r="BE88" s="131"/>
      <c r="BF88" s="131"/>
    </row>
    <row r="89" spans="1:58" ht="12.75" customHeight="1" x14ac:dyDescent="0.2">
      <c r="A89" s="204"/>
      <c r="B89" s="216"/>
      <c r="C89" s="204"/>
      <c r="D89" s="204"/>
      <c r="E89" s="204"/>
      <c r="F89" s="216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131"/>
      <c r="AH89" s="131"/>
      <c r="AI89" s="131"/>
      <c r="AJ89" s="131"/>
      <c r="AK89" s="131"/>
      <c r="AL89" s="131"/>
      <c r="AM89" s="131"/>
      <c r="AN89" s="131"/>
      <c r="AO89" s="131"/>
      <c r="AP89" s="131"/>
      <c r="AQ89" s="131"/>
      <c r="AR89" s="131"/>
      <c r="AS89" s="131"/>
      <c r="AT89" s="131"/>
      <c r="AU89" s="131"/>
      <c r="AV89" s="131"/>
      <c r="AW89" s="131"/>
      <c r="AX89" s="131"/>
      <c r="AY89" s="131"/>
      <c r="AZ89" s="131"/>
      <c r="BA89" s="131"/>
      <c r="BB89" s="131"/>
      <c r="BC89" s="131"/>
      <c r="BD89" s="131"/>
      <c r="BE89" s="131"/>
      <c r="BF89" s="131"/>
    </row>
    <row r="90" spans="1:58" ht="12.75" customHeight="1" x14ac:dyDescent="0.2">
      <c r="A90" s="204"/>
      <c r="B90" s="216"/>
      <c r="C90" s="204"/>
      <c r="D90" s="204"/>
      <c r="E90" s="204"/>
      <c r="F90" s="216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  <c r="AH90" s="131"/>
      <c r="AI90" s="131"/>
      <c r="AJ90" s="131"/>
      <c r="AK90" s="131"/>
      <c r="AL90" s="131"/>
      <c r="AM90" s="131"/>
      <c r="AN90" s="131"/>
      <c r="AO90" s="131"/>
      <c r="AP90" s="131"/>
      <c r="AQ90" s="131"/>
      <c r="AR90" s="131"/>
      <c r="AS90" s="131"/>
      <c r="AT90" s="131"/>
      <c r="AU90" s="131"/>
      <c r="AV90" s="131"/>
      <c r="AW90" s="131"/>
      <c r="AX90" s="131"/>
      <c r="AY90" s="131"/>
      <c r="AZ90" s="131"/>
      <c r="BA90" s="131"/>
      <c r="BB90" s="131"/>
      <c r="BC90" s="131"/>
      <c r="BD90" s="131"/>
      <c r="BE90" s="131"/>
      <c r="BF90" s="131"/>
    </row>
    <row r="91" spans="1:58" ht="12.75" customHeight="1" x14ac:dyDescent="0.2">
      <c r="A91" s="204"/>
      <c r="B91" s="216"/>
      <c r="C91" s="204"/>
      <c r="D91" s="204"/>
      <c r="E91" s="204"/>
      <c r="F91" s="216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  <c r="AE91" s="131"/>
      <c r="AF91" s="131"/>
      <c r="AG91" s="131"/>
      <c r="AH91" s="131"/>
      <c r="AI91" s="131"/>
      <c r="AJ91" s="131"/>
      <c r="AK91" s="131"/>
      <c r="AL91" s="131"/>
      <c r="AM91" s="131"/>
      <c r="AN91" s="131"/>
      <c r="AO91" s="131"/>
      <c r="AP91" s="131"/>
      <c r="AQ91" s="131"/>
      <c r="AR91" s="131"/>
      <c r="AS91" s="131"/>
      <c r="AT91" s="131"/>
      <c r="AU91" s="131"/>
      <c r="AV91" s="131"/>
      <c r="AW91" s="131"/>
      <c r="AX91" s="131"/>
      <c r="AY91" s="131"/>
      <c r="AZ91" s="131"/>
      <c r="BA91" s="131"/>
      <c r="BB91" s="131"/>
      <c r="BC91" s="131"/>
      <c r="BD91" s="131"/>
      <c r="BE91" s="131"/>
      <c r="BF91" s="131"/>
    </row>
    <row r="92" spans="1:58" ht="12.75" customHeight="1" x14ac:dyDescent="0.2">
      <c r="A92" s="204"/>
      <c r="B92" s="216"/>
      <c r="C92" s="204"/>
      <c r="D92" s="204"/>
      <c r="E92" s="204"/>
      <c r="F92" s="216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1"/>
      <c r="AF92" s="131"/>
      <c r="AG92" s="131"/>
      <c r="AH92" s="131"/>
      <c r="AI92" s="131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31"/>
      <c r="AX92" s="131"/>
      <c r="AY92" s="131"/>
      <c r="AZ92" s="131"/>
      <c r="BA92" s="131"/>
      <c r="BB92" s="131"/>
      <c r="BC92" s="131"/>
      <c r="BD92" s="131"/>
      <c r="BE92" s="131"/>
      <c r="BF92" s="131"/>
    </row>
    <row r="93" spans="1:58" ht="12.75" customHeight="1" x14ac:dyDescent="0.2">
      <c r="A93" s="204"/>
      <c r="B93" s="216"/>
      <c r="C93" s="204"/>
      <c r="D93" s="204"/>
      <c r="E93" s="204"/>
      <c r="F93" s="216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1"/>
      <c r="AI93" s="131"/>
      <c r="AJ93" s="131"/>
      <c r="AK93" s="131"/>
      <c r="AL93" s="131"/>
      <c r="AM93" s="131"/>
      <c r="AN93" s="131"/>
      <c r="AO93" s="131"/>
      <c r="AP93" s="131"/>
      <c r="AQ93" s="131"/>
      <c r="AR93" s="131"/>
      <c r="AS93" s="131"/>
      <c r="AT93" s="131"/>
      <c r="AU93" s="131"/>
      <c r="AV93" s="131"/>
      <c r="AW93" s="131"/>
      <c r="AX93" s="131"/>
      <c r="AY93" s="131"/>
      <c r="AZ93" s="131"/>
      <c r="BA93" s="131"/>
      <c r="BB93" s="131"/>
      <c r="BC93" s="131"/>
      <c r="BD93" s="131"/>
      <c r="BE93" s="131"/>
      <c r="BF93" s="131"/>
    </row>
    <row r="94" spans="1:58" ht="12.75" customHeight="1" x14ac:dyDescent="0.2">
      <c r="A94" s="204"/>
      <c r="B94" s="216"/>
      <c r="C94" s="204"/>
      <c r="D94" s="204"/>
      <c r="E94" s="204"/>
      <c r="F94" s="216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  <c r="AK94" s="131"/>
      <c r="AL94" s="131"/>
      <c r="AM94" s="131"/>
      <c r="AN94" s="131"/>
      <c r="AO94" s="131"/>
      <c r="AP94" s="131"/>
      <c r="AQ94" s="131"/>
      <c r="AR94" s="131"/>
      <c r="AS94" s="131"/>
      <c r="AT94" s="131"/>
      <c r="AU94" s="131"/>
      <c r="AV94" s="131"/>
      <c r="AW94" s="131"/>
      <c r="AX94" s="131"/>
      <c r="AY94" s="131"/>
      <c r="AZ94" s="131"/>
      <c r="BA94" s="131"/>
      <c r="BB94" s="131"/>
      <c r="BC94" s="131"/>
      <c r="BD94" s="131"/>
      <c r="BE94" s="131"/>
      <c r="BF94" s="131"/>
    </row>
    <row r="95" spans="1:58" ht="12.75" customHeight="1" x14ac:dyDescent="0.2">
      <c r="A95" s="204"/>
      <c r="B95" s="216"/>
      <c r="C95" s="204"/>
      <c r="D95" s="204"/>
      <c r="E95" s="204"/>
      <c r="F95" s="216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  <c r="AH95" s="131"/>
      <c r="AI95" s="131"/>
      <c r="AJ95" s="131"/>
      <c r="AK95" s="131"/>
      <c r="AL95" s="131"/>
      <c r="AM95" s="131"/>
      <c r="AN95" s="131"/>
      <c r="AO95" s="131"/>
      <c r="AP95" s="131"/>
      <c r="AQ95" s="131"/>
      <c r="AR95" s="131"/>
      <c r="AS95" s="131"/>
      <c r="AT95" s="131"/>
      <c r="AU95" s="131"/>
      <c r="AV95" s="131"/>
      <c r="AW95" s="131"/>
      <c r="AX95" s="131"/>
      <c r="AY95" s="131"/>
      <c r="AZ95" s="131"/>
      <c r="BA95" s="131"/>
      <c r="BB95" s="131"/>
      <c r="BC95" s="131"/>
      <c r="BD95" s="131"/>
      <c r="BE95" s="131"/>
      <c r="BF95" s="131"/>
    </row>
    <row r="96" spans="1:58" ht="12.75" customHeight="1" x14ac:dyDescent="0.2">
      <c r="A96" s="204"/>
      <c r="B96" s="216"/>
      <c r="C96" s="204"/>
      <c r="D96" s="204"/>
      <c r="E96" s="204"/>
      <c r="F96" s="216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131"/>
      <c r="AH96" s="131"/>
      <c r="AI96" s="131"/>
      <c r="AJ96" s="131"/>
      <c r="AK96" s="131"/>
      <c r="AL96" s="131"/>
      <c r="AM96" s="131"/>
      <c r="AN96" s="131"/>
      <c r="AO96" s="131"/>
      <c r="AP96" s="131"/>
      <c r="AQ96" s="131"/>
      <c r="AR96" s="131"/>
      <c r="AS96" s="131"/>
      <c r="AT96" s="131"/>
      <c r="AU96" s="131"/>
      <c r="AV96" s="131"/>
      <c r="AW96" s="131"/>
      <c r="AX96" s="131"/>
      <c r="AY96" s="131"/>
      <c r="AZ96" s="131"/>
      <c r="BA96" s="131"/>
      <c r="BB96" s="131"/>
      <c r="BC96" s="131"/>
      <c r="BD96" s="131"/>
      <c r="BE96" s="131"/>
      <c r="BF96" s="131"/>
    </row>
    <row r="97" spans="1:58" ht="12.75" customHeight="1" x14ac:dyDescent="0.2">
      <c r="A97" s="204"/>
      <c r="B97" s="216"/>
      <c r="C97" s="204"/>
      <c r="D97" s="204"/>
      <c r="E97" s="204"/>
      <c r="F97" s="216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N97" s="131"/>
      <c r="AO97" s="131"/>
      <c r="AP97" s="131"/>
      <c r="AQ97" s="131"/>
      <c r="AR97" s="131"/>
      <c r="AS97" s="131"/>
      <c r="AT97" s="131"/>
      <c r="AU97" s="131"/>
      <c r="AV97" s="131"/>
      <c r="AW97" s="131"/>
      <c r="AX97" s="131"/>
      <c r="AY97" s="131"/>
      <c r="AZ97" s="131"/>
      <c r="BA97" s="131"/>
      <c r="BB97" s="131"/>
      <c r="BC97" s="131"/>
      <c r="BD97" s="131"/>
      <c r="BE97" s="131"/>
      <c r="BF97" s="131"/>
    </row>
    <row r="98" spans="1:58" ht="12.75" customHeight="1" x14ac:dyDescent="0.2">
      <c r="A98" s="204"/>
      <c r="B98" s="216"/>
      <c r="C98" s="204"/>
      <c r="D98" s="204"/>
      <c r="E98" s="204"/>
      <c r="F98" s="216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  <c r="AG98" s="131"/>
      <c r="AH98" s="131"/>
      <c r="AI98" s="131"/>
      <c r="AJ98" s="131"/>
      <c r="AK98" s="131"/>
      <c r="AL98" s="131"/>
      <c r="AM98" s="131"/>
      <c r="AN98" s="131"/>
      <c r="AO98" s="131"/>
      <c r="AP98" s="131"/>
      <c r="AQ98" s="131"/>
      <c r="AR98" s="131"/>
      <c r="AS98" s="131"/>
      <c r="AT98" s="131"/>
      <c r="AU98" s="131"/>
      <c r="AV98" s="131"/>
      <c r="AW98" s="131"/>
      <c r="AX98" s="131"/>
      <c r="AY98" s="131"/>
      <c r="AZ98" s="131"/>
      <c r="BA98" s="131"/>
      <c r="BB98" s="131"/>
      <c r="BC98" s="131"/>
      <c r="BD98" s="131"/>
      <c r="BE98" s="131"/>
      <c r="BF98" s="131"/>
    </row>
    <row r="99" spans="1:58" ht="12.75" customHeight="1" x14ac:dyDescent="0.2">
      <c r="A99" s="204"/>
      <c r="B99" s="216"/>
      <c r="C99" s="204"/>
      <c r="D99" s="204"/>
      <c r="E99" s="204"/>
      <c r="F99" s="216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131"/>
      <c r="AH99" s="131"/>
      <c r="AI99" s="131"/>
      <c r="AJ99" s="131"/>
      <c r="AK99" s="131"/>
      <c r="AL99" s="131"/>
      <c r="AM99" s="131"/>
      <c r="AN99" s="131"/>
      <c r="AO99" s="131"/>
      <c r="AP99" s="131"/>
      <c r="AQ99" s="131"/>
      <c r="AR99" s="131"/>
      <c r="AS99" s="131"/>
      <c r="AT99" s="131"/>
      <c r="AU99" s="131"/>
      <c r="AV99" s="131"/>
      <c r="AW99" s="131"/>
      <c r="AX99" s="131"/>
      <c r="AY99" s="131"/>
      <c r="AZ99" s="131"/>
      <c r="BA99" s="131"/>
      <c r="BB99" s="131"/>
      <c r="BC99" s="131"/>
      <c r="BD99" s="131"/>
      <c r="BE99" s="131"/>
      <c r="BF99" s="131"/>
    </row>
    <row r="100" spans="1:58" ht="12.75" customHeight="1" x14ac:dyDescent="0.2">
      <c r="A100" s="204"/>
      <c r="B100" s="216"/>
      <c r="C100" s="204"/>
      <c r="D100" s="204"/>
      <c r="E100" s="204"/>
      <c r="F100" s="216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131"/>
      <c r="AI100" s="131"/>
      <c r="AJ100" s="131"/>
      <c r="AK100" s="131"/>
      <c r="AL100" s="131"/>
      <c r="AM100" s="131"/>
      <c r="AN100" s="131"/>
      <c r="AO100" s="131"/>
      <c r="AP100" s="131"/>
      <c r="AQ100" s="131"/>
      <c r="AR100" s="131"/>
      <c r="AS100" s="131"/>
      <c r="AT100" s="131"/>
      <c r="AU100" s="131"/>
      <c r="AV100" s="131"/>
      <c r="AW100" s="131"/>
      <c r="AX100" s="131"/>
      <c r="AY100" s="131"/>
      <c r="AZ100" s="131"/>
      <c r="BA100" s="131"/>
      <c r="BB100" s="131"/>
      <c r="BC100" s="131"/>
      <c r="BD100" s="131"/>
      <c r="BE100" s="131"/>
      <c r="BF100" s="131"/>
    </row>
    <row r="101" spans="1:58" ht="12.75" customHeight="1" x14ac:dyDescent="0.2">
      <c r="A101" s="204"/>
      <c r="B101" s="216"/>
      <c r="C101" s="204"/>
      <c r="D101" s="204"/>
      <c r="E101" s="204"/>
      <c r="F101" s="216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1"/>
      <c r="AH101" s="131"/>
      <c r="AI101" s="131"/>
      <c r="AJ101" s="131"/>
      <c r="AK101" s="131"/>
      <c r="AL101" s="131"/>
      <c r="AM101" s="131"/>
      <c r="AN101" s="131"/>
      <c r="AO101" s="131"/>
      <c r="AP101" s="131"/>
      <c r="AQ101" s="131"/>
      <c r="AR101" s="131"/>
      <c r="AS101" s="131"/>
      <c r="AT101" s="131"/>
      <c r="AU101" s="131"/>
      <c r="AV101" s="131"/>
      <c r="AW101" s="131"/>
      <c r="AX101" s="131"/>
      <c r="AY101" s="131"/>
      <c r="AZ101" s="131"/>
      <c r="BA101" s="131"/>
      <c r="BB101" s="131"/>
      <c r="BC101" s="131"/>
      <c r="BD101" s="131"/>
      <c r="BE101" s="131"/>
      <c r="BF101" s="131"/>
    </row>
    <row r="102" spans="1:58" ht="12.75" customHeight="1" x14ac:dyDescent="0.2">
      <c r="A102" s="204"/>
      <c r="B102" s="216"/>
      <c r="C102" s="204"/>
      <c r="D102" s="204"/>
      <c r="E102" s="204"/>
      <c r="F102" s="216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1"/>
      <c r="AG102" s="131"/>
      <c r="AH102" s="131"/>
      <c r="AI102" s="131"/>
      <c r="AJ102" s="131"/>
      <c r="AK102" s="131"/>
      <c r="AL102" s="131"/>
      <c r="AM102" s="131"/>
      <c r="AN102" s="131"/>
      <c r="AO102" s="131"/>
      <c r="AP102" s="131"/>
      <c r="AQ102" s="131"/>
      <c r="AR102" s="131"/>
      <c r="AS102" s="131"/>
      <c r="AT102" s="131"/>
      <c r="AU102" s="131"/>
      <c r="AV102" s="131"/>
      <c r="AW102" s="131"/>
      <c r="AX102" s="131"/>
      <c r="AY102" s="131"/>
      <c r="AZ102" s="131"/>
      <c r="BA102" s="131"/>
      <c r="BB102" s="131"/>
      <c r="BC102" s="131"/>
      <c r="BD102" s="131"/>
      <c r="BE102" s="131"/>
      <c r="BF102" s="131"/>
    </row>
    <row r="103" spans="1:58" ht="12.75" customHeight="1" x14ac:dyDescent="0.2">
      <c r="A103" s="204"/>
      <c r="B103" s="216"/>
      <c r="C103" s="204"/>
      <c r="D103" s="204"/>
      <c r="E103" s="204"/>
      <c r="F103" s="216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1"/>
      <c r="AH103" s="131"/>
      <c r="AI103" s="131"/>
      <c r="AJ103" s="131"/>
      <c r="AK103" s="131"/>
      <c r="AL103" s="131"/>
      <c r="AM103" s="131"/>
      <c r="AN103" s="131"/>
      <c r="AO103" s="131"/>
      <c r="AP103" s="131"/>
      <c r="AQ103" s="131"/>
      <c r="AR103" s="131"/>
      <c r="AS103" s="131"/>
      <c r="AT103" s="131"/>
      <c r="AU103" s="131"/>
      <c r="AV103" s="131"/>
      <c r="AW103" s="131"/>
      <c r="AX103" s="131"/>
      <c r="AY103" s="131"/>
      <c r="AZ103" s="131"/>
      <c r="BA103" s="131"/>
      <c r="BB103" s="131"/>
      <c r="BC103" s="131"/>
      <c r="BD103" s="131"/>
      <c r="BE103" s="131"/>
      <c r="BF103" s="131"/>
    </row>
    <row r="104" spans="1:58" ht="12.75" customHeight="1" x14ac:dyDescent="0.2">
      <c r="A104" s="204"/>
      <c r="B104" s="216"/>
      <c r="C104" s="204"/>
      <c r="D104" s="204"/>
      <c r="E104" s="204"/>
      <c r="F104" s="216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  <c r="AG104" s="131"/>
      <c r="AH104" s="131"/>
      <c r="AI104" s="131"/>
      <c r="AJ104" s="131"/>
      <c r="AK104" s="131"/>
      <c r="AL104" s="131"/>
      <c r="AM104" s="131"/>
      <c r="AN104" s="131"/>
      <c r="AO104" s="131"/>
      <c r="AP104" s="131"/>
      <c r="AQ104" s="131"/>
      <c r="AR104" s="131"/>
      <c r="AS104" s="131"/>
      <c r="AT104" s="131"/>
      <c r="AU104" s="131"/>
      <c r="AV104" s="131"/>
      <c r="AW104" s="131"/>
      <c r="AX104" s="131"/>
      <c r="AY104" s="131"/>
      <c r="AZ104" s="131"/>
      <c r="BA104" s="131"/>
      <c r="BB104" s="131"/>
      <c r="BC104" s="131"/>
      <c r="BD104" s="131"/>
      <c r="BE104" s="131"/>
      <c r="BF104" s="131"/>
    </row>
    <row r="105" spans="1:58" ht="12.75" customHeight="1" x14ac:dyDescent="0.2">
      <c r="A105" s="204"/>
      <c r="B105" s="216"/>
      <c r="C105" s="204"/>
      <c r="D105" s="204"/>
      <c r="E105" s="204"/>
      <c r="F105" s="216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131"/>
      <c r="AO105" s="131"/>
      <c r="AP105" s="131"/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</row>
    <row r="106" spans="1:58" ht="12.75" customHeight="1" x14ac:dyDescent="0.2">
      <c r="A106" s="204"/>
      <c r="B106" s="216"/>
      <c r="C106" s="204"/>
      <c r="D106" s="204"/>
      <c r="E106" s="204"/>
      <c r="F106" s="216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1"/>
      <c r="AM106" s="131"/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  <c r="AX106" s="131"/>
      <c r="AY106" s="131"/>
      <c r="AZ106" s="131"/>
      <c r="BA106" s="131"/>
      <c r="BB106" s="131"/>
      <c r="BC106" s="131"/>
      <c r="BD106" s="131"/>
      <c r="BE106" s="131"/>
      <c r="BF106" s="131"/>
    </row>
    <row r="107" spans="1:58" ht="12.75" customHeight="1" x14ac:dyDescent="0.2">
      <c r="A107" s="204"/>
      <c r="B107" s="216"/>
      <c r="C107" s="204"/>
      <c r="D107" s="204"/>
      <c r="E107" s="204"/>
      <c r="F107" s="216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</row>
    <row r="108" spans="1:58" ht="12.75" customHeight="1" x14ac:dyDescent="0.2">
      <c r="A108" s="204"/>
      <c r="B108" s="216"/>
      <c r="C108" s="204"/>
      <c r="D108" s="204"/>
      <c r="E108" s="204"/>
      <c r="F108" s="216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1"/>
      <c r="AZ108" s="131"/>
      <c r="BA108" s="131"/>
      <c r="BB108" s="131"/>
      <c r="BC108" s="131"/>
      <c r="BD108" s="131"/>
      <c r="BE108" s="131"/>
      <c r="BF108" s="131"/>
    </row>
    <row r="109" spans="1:58" ht="12.75" customHeight="1" x14ac:dyDescent="0.2">
      <c r="A109" s="204"/>
      <c r="B109" s="216"/>
      <c r="C109" s="204"/>
      <c r="D109" s="204"/>
      <c r="E109" s="204"/>
      <c r="F109" s="216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1"/>
      <c r="AZ109" s="131"/>
      <c r="BA109" s="131"/>
      <c r="BB109" s="131"/>
      <c r="BC109" s="131"/>
      <c r="BD109" s="131"/>
      <c r="BE109" s="131"/>
      <c r="BF109" s="131"/>
    </row>
    <row r="110" spans="1:58" ht="12.75" customHeight="1" x14ac:dyDescent="0.2">
      <c r="A110" s="204"/>
      <c r="B110" s="216"/>
      <c r="C110" s="204"/>
      <c r="D110" s="131"/>
      <c r="E110" s="204"/>
      <c r="F110" s="216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1"/>
      <c r="AZ110" s="131"/>
      <c r="BA110" s="131"/>
      <c r="BB110" s="131"/>
      <c r="BC110" s="131"/>
      <c r="BD110" s="131"/>
      <c r="BE110" s="131"/>
      <c r="BF110" s="131"/>
    </row>
    <row r="111" spans="1:58" ht="12.75" customHeight="1" x14ac:dyDescent="0.2">
      <c r="A111" s="204"/>
      <c r="B111" s="216"/>
      <c r="C111" s="204"/>
      <c r="D111" s="204"/>
      <c r="E111" s="204"/>
      <c r="F111" s="216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1"/>
      <c r="AZ111" s="131"/>
      <c r="BA111" s="131"/>
      <c r="BB111" s="131"/>
      <c r="BC111" s="131"/>
      <c r="BD111" s="131"/>
      <c r="BE111" s="131"/>
      <c r="BF111" s="131"/>
    </row>
    <row r="112" spans="1:58" ht="12.75" customHeight="1" x14ac:dyDescent="0.2">
      <c r="A112" s="204"/>
      <c r="B112" s="216"/>
      <c r="C112" s="204"/>
      <c r="D112" s="131"/>
      <c r="E112" s="204"/>
      <c r="F112" s="216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1"/>
      <c r="AZ112" s="131"/>
      <c r="BA112" s="131"/>
      <c r="BB112" s="131"/>
      <c r="BC112" s="131"/>
      <c r="BD112" s="131"/>
      <c r="BE112" s="131"/>
      <c r="BF112" s="131"/>
    </row>
    <row r="113" spans="1:58" ht="12.75" customHeight="1" x14ac:dyDescent="0.2">
      <c r="A113" s="204"/>
      <c r="B113" s="216"/>
      <c r="C113" s="204"/>
      <c r="D113" s="204"/>
      <c r="E113" s="204"/>
      <c r="F113" s="216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1"/>
      <c r="AZ113" s="131"/>
      <c r="BA113" s="131"/>
      <c r="BB113" s="131"/>
      <c r="BC113" s="131"/>
      <c r="BD113" s="131"/>
      <c r="BE113" s="131"/>
      <c r="BF113" s="131"/>
    </row>
    <row r="114" spans="1:58" ht="12.75" customHeight="1" x14ac:dyDescent="0.2">
      <c r="A114" s="204"/>
      <c r="B114" s="216"/>
      <c r="C114" s="131"/>
      <c r="D114" s="131"/>
      <c r="E114" s="204"/>
      <c r="F114" s="216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  <c r="AX114" s="131"/>
      <c r="AY114" s="131"/>
      <c r="AZ114" s="131"/>
      <c r="BA114" s="131"/>
      <c r="BB114" s="131"/>
      <c r="BC114" s="131"/>
      <c r="BD114" s="131"/>
      <c r="BE114" s="131"/>
      <c r="BF114" s="131"/>
    </row>
    <row r="115" spans="1:58" ht="12.75" customHeight="1" x14ac:dyDescent="0.2">
      <c r="A115" s="204"/>
      <c r="B115" s="216"/>
      <c r="C115" s="204"/>
      <c r="D115" s="204"/>
      <c r="E115" s="204"/>
      <c r="F115" s="216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131"/>
      <c r="AH115" s="131"/>
      <c r="AI115" s="131"/>
      <c r="AJ115" s="131"/>
      <c r="AK115" s="131"/>
      <c r="AL115" s="131"/>
      <c r="AM115" s="131"/>
      <c r="AN115" s="131"/>
      <c r="AO115" s="131"/>
      <c r="AP115" s="131"/>
      <c r="AQ115" s="131"/>
      <c r="AR115" s="131"/>
      <c r="AS115" s="131"/>
      <c r="AT115" s="131"/>
      <c r="AU115" s="131"/>
      <c r="AV115" s="131"/>
      <c r="AW115" s="131"/>
      <c r="AX115" s="131"/>
      <c r="AY115" s="131"/>
      <c r="AZ115" s="131"/>
      <c r="BA115" s="131"/>
      <c r="BB115" s="131"/>
      <c r="BC115" s="131"/>
      <c r="BD115" s="131"/>
      <c r="BE115" s="131"/>
      <c r="BF115" s="131"/>
    </row>
    <row r="116" spans="1:58" ht="12.75" customHeight="1" x14ac:dyDescent="0.2">
      <c r="A116" s="204"/>
      <c r="B116" s="216"/>
      <c r="C116" s="204"/>
      <c r="D116" s="204"/>
      <c r="E116" s="204"/>
      <c r="F116" s="216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  <c r="AF116" s="131"/>
      <c r="AG116" s="131"/>
      <c r="AH116" s="131"/>
      <c r="AI116" s="131"/>
      <c r="AJ116" s="131"/>
      <c r="AK116" s="131"/>
      <c r="AL116" s="131"/>
      <c r="AM116" s="131"/>
      <c r="AN116" s="131"/>
      <c r="AO116" s="131"/>
      <c r="AP116" s="131"/>
      <c r="AQ116" s="131"/>
      <c r="AR116" s="131"/>
      <c r="AS116" s="131"/>
      <c r="AT116" s="131"/>
      <c r="AU116" s="131"/>
      <c r="AV116" s="131"/>
      <c r="AW116" s="131"/>
      <c r="AX116" s="131"/>
      <c r="AY116" s="131"/>
      <c r="AZ116" s="131"/>
      <c r="BA116" s="131"/>
      <c r="BB116" s="131"/>
      <c r="BC116" s="131"/>
      <c r="BD116" s="131"/>
      <c r="BE116" s="131"/>
      <c r="BF116" s="131"/>
    </row>
    <row r="117" spans="1:58" ht="12.75" customHeight="1" x14ac:dyDescent="0.2">
      <c r="A117" s="204"/>
      <c r="B117" s="216"/>
      <c r="C117" s="204"/>
      <c r="D117" s="204"/>
      <c r="E117" s="204"/>
      <c r="F117" s="216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31"/>
      <c r="AG117" s="131"/>
      <c r="AH117" s="131"/>
      <c r="AI117" s="131"/>
      <c r="AJ117" s="131"/>
      <c r="AK117" s="131"/>
      <c r="AL117" s="131"/>
      <c r="AM117" s="131"/>
      <c r="AN117" s="131"/>
      <c r="AO117" s="131"/>
      <c r="AP117" s="131"/>
      <c r="AQ117" s="131"/>
      <c r="AR117" s="131"/>
      <c r="AS117" s="131"/>
      <c r="AT117" s="131"/>
      <c r="AU117" s="131"/>
      <c r="AV117" s="131"/>
      <c r="AW117" s="131"/>
      <c r="AX117" s="131"/>
      <c r="AY117" s="131"/>
      <c r="AZ117" s="131"/>
      <c r="BA117" s="131"/>
      <c r="BB117" s="131"/>
      <c r="BC117" s="131"/>
      <c r="BD117" s="131"/>
      <c r="BE117" s="131"/>
      <c r="BF117" s="131"/>
    </row>
    <row r="118" spans="1:58" ht="12.75" customHeight="1" x14ac:dyDescent="0.2">
      <c r="A118" s="204"/>
      <c r="B118" s="216"/>
      <c r="C118" s="204"/>
      <c r="D118" s="204"/>
      <c r="E118" s="204"/>
      <c r="F118" s="216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1"/>
      <c r="AM118" s="131"/>
      <c r="AN118" s="131"/>
      <c r="AO118" s="131"/>
      <c r="AP118" s="131"/>
      <c r="AQ118" s="131"/>
      <c r="AR118" s="131"/>
      <c r="AS118" s="131"/>
      <c r="AT118" s="131"/>
      <c r="AU118" s="131"/>
      <c r="AV118" s="131"/>
      <c r="AW118" s="131"/>
      <c r="AX118" s="131"/>
      <c r="AY118" s="131"/>
      <c r="AZ118" s="131"/>
      <c r="BA118" s="131"/>
      <c r="BB118" s="131"/>
      <c r="BC118" s="131"/>
      <c r="BD118" s="131"/>
      <c r="BE118" s="131"/>
      <c r="BF118" s="131"/>
    </row>
    <row r="119" spans="1:58" ht="12.75" customHeight="1" x14ac:dyDescent="0.2">
      <c r="A119" s="204"/>
      <c r="B119" s="216"/>
      <c r="C119" s="204"/>
      <c r="D119" s="204"/>
      <c r="E119" s="204"/>
      <c r="F119" s="216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  <c r="AG119" s="131"/>
      <c r="AH119" s="131"/>
      <c r="AI119" s="131"/>
      <c r="AJ119" s="131"/>
      <c r="AK119" s="131"/>
      <c r="AL119" s="131"/>
      <c r="AM119" s="131"/>
      <c r="AN119" s="131"/>
      <c r="AO119" s="131"/>
      <c r="AP119" s="131"/>
      <c r="AQ119" s="131"/>
      <c r="AR119" s="131"/>
      <c r="AS119" s="131"/>
      <c r="AT119" s="131"/>
      <c r="AU119" s="131"/>
      <c r="AV119" s="131"/>
      <c r="AW119" s="131"/>
      <c r="AX119" s="131"/>
      <c r="AY119" s="131"/>
      <c r="AZ119" s="131"/>
      <c r="BA119" s="131"/>
      <c r="BB119" s="131"/>
      <c r="BC119" s="131"/>
      <c r="BD119" s="131"/>
      <c r="BE119" s="131"/>
      <c r="BF119" s="131"/>
    </row>
    <row r="120" spans="1:58" ht="12.75" customHeight="1" x14ac:dyDescent="0.2">
      <c r="A120" s="204"/>
      <c r="B120" s="216"/>
      <c r="C120" s="131"/>
      <c r="D120" s="131"/>
      <c r="E120" s="204"/>
      <c r="F120" s="216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  <c r="AT120" s="131"/>
      <c r="AU120" s="131"/>
      <c r="AV120" s="131"/>
      <c r="AW120" s="131"/>
      <c r="AX120" s="131"/>
      <c r="AY120" s="131"/>
      <c r="AZ120" s="131"/>
      <c r="BA120" s="131"/>
      <c r="BB120" s="131"/>
      <c r="BC120" s="131"/>
      <c r="BD120" s="131"/>
      <c r="BE120" s="131"/>
      <c r="BF120" s="131"/>
    </row>
    <row r="121" spans="1:58" ht="12.75" customHeight="1" x14ac:dyDescent="0.2">
      <c r="A121" s="204"/>
      <c r="B121" s="216"/>
      <c r="C121" s="204"/>
      <c r="D121" s="204"/>
      <c r="E121" s="204"/>
      <c r="F121" s="216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  <c r="AT121" s="131"/>
      <c r="AU121" s="131"/>
      <c r="AV121" s="131"/>
      <c r="AW121" s="131"/>
      <c r="AX121" s="131"/>
      <c r="AY121" s="131"/>
      <c r="AZ121" s="131"/>
      <c r="BA121" s="131"/>
      <c r="BB121" s="131"/>
      <c r="BC121" s="131"/>
      <c r="BD121" s="131"/>
      <c r="BE121" s="131"/>
      <c r="BF121" s="131"/>
    </row>
    <row r="122" spans="1:58" ht="12.75" customHeight="1" x14ac:dyDescent="0.2">
      <c r="A122" s="204"/>
      <c r="B122" s="216"/>
      <c r="C122" s="204"/>
      <c r="D122" s="204"/>
      <c r="E122" s="204"/>
      <c r="F122" s="216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  <c r="AF122" s="131"/>
      <c r="AG122" s="131"/>
      <c r="AH122" s="131"/>
      <c r="AI122" s="131"/>
      <c r="AJ122" s="131"/>
      <c r="AK122" s="131"/>
      <c r="AL122" s="131"/>
      <c r="AM122" s="131"/>
      <c r="AN122" s="131"/>
      <c r="AO122" s="131"/>
      <c r="AP122" s="131"/>
      <c r="AQ122" s="131"/>
      <c r="AR122" s="131"/>
      <c r="AS122" s="131"/>
      <c r="AT122" s="131"/>
      <c r="AU122" s="131"/>
      <c r="AV122" s="131"/>
      <c r="AW122" s="131"/>
      <c r="AX122" s="131"/>
      <c r="AY122" s="131"/>
      <c r="AZ122" s="131"/>
      <c r="BA122" s="131"/>
      <c r="BB122" s="131"/>
      <c r="BC122" s="131"/>
      <c r="BD122" s="131"/>
      <c r="BE122" s="131"/>
      <c r="BF122" s="131"/>
    </row>
    <row r="123" spans="1:58" ht="12.75" customHeight="1" x14ac:dyDescent="0.2">
      <c r="A123" s="204"/>
      <c r="B123" s="216"/>
      <c r="C123" s="204"/>
      <c r="D123" s="204"/>
      <c r="E123" s="204"/>
      <c r="F123" s="216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31"/>
      <c r="AR123" s="131"/>
      <c r="AS123" s="131"/>
      <c r="AT123" s="131"/>
      <c r="AU123" s="131"/>
      <c r="AV123" s="131"/>
      <c r="AW123" s="131"/>
      <c r="AX123" s="131"/>
      <c r="AY123" s="131"/>
      <c r="AZ123" s="131"/>
      <c r="BA123" s="131"/>
      <c r="BB123" s="131"/>
      <c r="BC123" s="131"/>
      <c r="BD123" s="131"/>
      <c r="BE123" s="131"/>
      <c r="BF123" s="131"/>
    </row>
    <row r="124" spans="1:58" ht="12.75" customHeight="1" x14ac:dyDescent="0.2">
      <c r="A124" s="204"/>
      <c r="B124" s="216"/>
      <c r="C124" s="204"/>
      <c r="D124" s="204"/>
      <c r="E124" s="204"/>
      <c r="F124" s="216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  <c r="AF124" s="131"/>
      <c r="AG124" s="131"/>
      <c r="AH124" s="131"/>
      <c r="AI124" s="131"/>
      <c r="AJ124" s="131"/>
      <c r="AK124" s="131"/>
      <c r="AL124" s="131"/>
      <c r="AM124" s="131"/>
      <c r="AN124" s="131"/>
      <c r="AO124" s="131"/>
      <c r="AP124" s="131"/>
      <c r="AQ124" s="131"/>
      <c r="AR124" s="131"/>
      <c r="AS124" s="131"/>
      <c r="AT124" s="131"/>
      <c r="AU124" s="131"/>
      <c r="AV124" s="131"/>
      <c r="AW124" s="131"/>
      <c r="AX124" s="131"/>
      <c r="AY124" s="131"/>
      <c r="AZ124" s="131"/>
      <c r="BA124" s="131"/>
      <c r="BB124" s="131"/>
      <c r="BC124" s="131"/>
      <c r="BD124" s="131"/>
      <c r="BE124" s="131"/>
      <c r="BF124" s="131"/>
    </row>
    <row r="125" spans="1:58" ht="12.75" customHeight="1" x14ac:dyDescent="0.2">
      <c r="A125" s="204"/>
      <c r="B125" s="216"/>
      <c r="C125" s="204"/>
      <c r="D125" s="204"/>
      <c r="E125" s="204"/>
      <c r="F125" s="216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  <c r="AF125" s="131"/>
      <c r="AG125" s="131"/>
      <c r="AH125" s="131"/>
      <c r="AI125" s="131"/>
      <c r="AJ125" s="131"/>
      <c r="AK125" s="131"/>
      <c r="AL125" s="131"/>
      <c r="AM125" s="131"/>
      <c r="AN125" s="131"/>
      <c r="AO125" s="131"/>
      <c r="AP125" s="131"/>
      <c r="AQ125" s="131"/>
      <c r="AR125" s="131"/>
      <c r="AS125" s="131"/>
      <c r="AT125" s="131"/>
      <c r="AU125" s="131"/>
      <c r="AV125" s="131"/>
      <c r="AW125" s="131"/>
      <c r="AX125" s="131"/>
      <c r="AY125" s="131"/>
      <c r="AZ125" s="131"/>
      <c r="BA125" s="131"/>
      <c r="BB125" s="131"/>
      <c r="BC125" s="131"/>
      <c r="BD125" s="131"/>
      <c r="BE125" s="131"/>
      <c r="BF125" s="131"/>
    </row>
    <row r="126" spans="1:58" ht="12.75" customHeight="1" x14ac:dyDescent="0.2">
      <c r="A126" s="204"/>
      <c r="B126" s="216"/>
      <c r="C126" s="204"/>
      <c r="D126" s="204"/>
      <c r="E126" s="204"/>
      <c r="F126" s="216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  <c r="AE126" s="131"/>
      <c r="AF126" s="131"/>
      <c r="AG126" s="131"/>
      <c r="AH126" s="131"/>
      <c r="AI126" s="131"/>
      <c r="AJ126" s="131"/>
      <c r="AK126" s="131"/>
      <c r="AL126" s="131"/>
    </row>
    <row r="127" spans="1:58" ht="12.75" customHeight="1" x14ac:dyDescent="0.2">
      <c r="A127" s="204"/>
      <c r="B127" s="216"/>
      <c r="C127" s="204"/>
      <c r="D127" s="204"/>
      <c r="E127" s="204"/>
      <c r="F127" s="216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1"/>
      <c r="AE127" s="131"/>
      <c r="AF127" s="131"/>
      <c r="AG127" s="131"/>
      <c r="AH127" s="131"/>
      <c r="AI127" s="131"/>
      <c r="AJ127" s="131"/>
      <c r="AK127" s="131"/>
      <c r="AL127" s="131"/>
    </row>
    <row r="128" spans="1:58" ht="12.75" customHeight="1" x14ac:dyDescent="0.2">
      <c r="A128" s="204"/>
      <c r="B128" s="216"/>
      <c r="C128" s="204"/>
      <c r="D128" s="204"/>
      <c r="E128" s="204"/>
      <c r="F128" s="216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1"/>
    </row>
    <row r="129" spans="1:38" ht="12.75" customHeight="1" x14ac:dyDescent="0.2">
      <c r="A129" s="204"/>
      <c r="B129" s="216"/>
      <c r="C129" s="204"/>
      <c r="D129" s="204"/>
      <c r="E129" s="204"/>
      <c r="F129" s="216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  <c r="AE129" s="131"/>
      <c r="AF129" s="131"/>
      <c r="AG129" s="131"/>
      <c r="AH129" s="131"/>
      <c r="AI129" s="131"/>
      <c r="AJ129" s="131"/>
      <c r="AK129" s="131"/>
      <c r="AL129" s="131"/>
    </row>
    <row r="130" spans="1:38" ht="12.75" customHeight="1" x14ac:dyDescent="0.2">
      <c r="A130" s="204"/>
      <c r="B130" s="216"/>
      <c r="C130" s="204"/>
      <c r="D130" s="204"/>
      <c r="E130" s="204"/>
      <c r="F130" s="216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  <c r="AF130" s="131"/>
      <c r="AG130" s="131"/>
      <c r="AH130" s="131"/>
      <c r="AI130" s="131"/>
      <c r="AJ130" s="131"/>
      <c r="AK130" s="131"/>
      <c r="AL130" s="131"/>
    </row>
    <row r="131" spans="1:38" ht="12.75" customHeight="1" x14ac:dyDescent="0.2">
      <c r="A131" s="204"/>
      <c r="B131" s="216"/>
      <c r="C131" s="204"/>
      <c r="D131" s="204"/>
      <c r="E131" s="204"/>
      <c r="F131" s="216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  <c r="AA131" s="131"/>
      <c r="AB131" s="131"/>
      <c r="AC131" s="131"/>
      <c r="AD131" s="131"/>
      <c r="AE131" s="131"/>
      <c r="AF131" s="131"/>
      <c r="AG131" s="131"/>
      <c r="AH131" s="131"/>
      <c r="AI131" s="131"/>
      <c r="AJ131" s="131"/>
      <c r="AK131" s="131"/>
      <c r="AL131" s="131"/>
    </row>
    <row r="132" spans="1:38" ht="12.75" customHeight="1" x14ac:dyDescent="0.2">
      <c r="A132" s="204"/>
      <c r="B132" s="216"/>
      <c r="C132" s="204"/>
      <c r="D132" s="204"/>
      <c r="E132" s="204"/>
      <c r="F132" s="216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31"/>
      <c r="AE132" s="131"/>
      <c r="AF132" s="131"/>
      <c r="AG132" s="131"/>
      <c r="AH132" s="131"/>
      <c r="AI132" s="131"/>
      <c r="AJ132" s="131"/>
      <c r="AK132" s="131"/>
      <c r="AL132" s="131"/>
    </row>
    <row r="133" spans="1:38" ht="12.75" customHeight="1" x14ac:dyDescent="0.2">
      <c r="A133" s="204"/>
      <c r="B133" s="216"/>
      <c r="C133" s="204"/>
      <c r="D133" s="131"/>
      <c r="E133" s="204"/>
      <c r="F133" s="216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  <c r="AF133" s="131"/>
      <c r="AG133" s="131"/>
      <c r="AH133" s="131"/>
      <c r="AI133" s="131"/>
      <c r="AJ133" s="131"/>
      <c r="AK133" s="131"/>
      <c r="AL133" s="131"/>
    </row>
    <row r="134" spans="1:38" ht="12.75" customHeight="1" x14ac:dyDescent="0.2">
      <c r="A134" s="204"/>
      <c r="B134" s="216"/>
      <c r="C134" s="204"/>
      <c r="D134" s="204"/>
      <c r="E134" s="204"/>
      <c r="F134" s="216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1"/>
      <c r="AE134" s="131"/>
      <c r="AF134" s="131"/>
      <c r="AG134" s="131"/>
      <c r="AH134" s="131"/>
      <c r="AI134" s="131"/>
      <c r="AJ134" s="131"/>
      <c r="AK134" s="131"/>
      <c r="AL134" s="131"/>
    </row>
    <row r="135" spans="1:38" ht="12.75" customHeight="1" x14ac:dyDescent="0.2">
      <c r="A135" s="204"/>
      <c r="B135" s="216"/>
      <c r="C135" s="204"/>
      <c r="D135" s="204"/>
      <c r="E135" s="204"/>
      <c r="F135" s="216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  <c r="AA135" s="131"/>
      <c r="AB135" s="131"/>
      <c r="AC135" s="131"/>
      <c r="AD135" s="131"/>
      <c r="AE135" s="131"/>
      <c r="AF135" s="131"/>
      <c r="AG135" s="131"/>
      <c r="AH135" s="131"/>
      <c r="AI135" s="131"/>
      <c r="AJ135" s="131"/>
      <c r="AK135" s="131"/>
      <c r="AL135" s="131"/>
    </row>
    <row r="136" spans="1:38" ht="12.75" customHeight="1" x14ac:dyDescent="0.2">
      <c r="A136" s="204"/>
      <c r="B136" s="216"/>
      <c r="C136" s="204"/>
      <c r="D136" s="204"/>
      <c r="E136" s="204"/>
      <c r="F136" s="216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  <c r="AE136" s="131"/>
      <c r="AF136" s="131"/>
      <c r="AG136" s="131"/>
      <c r="AH136" s="131"/>
      <c r="AI136" s="131"/>
      <c r="AJ136" s="131"/>
      <c r="AK136" s="131"/>
      <c r="AL136" s="131"/>
    </row>
    <row r="137" spans="1:38" ht="12.75" customHeight="1" x14ac:dyDescent="0.2">
      <c r="A137" s="204"/>
      <c r="B137" s="216"/>
      <c r="C137" s="204"/>
      <c r="D137" s="204"/>
      <c r="E137" s="204"/>
      <c r="F137" s="216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131"/>
      <c r="AH137" s="131"/>
      <c r="AI137" s="131"/>
      <c r="AJ137" s="131"/>
      <c r="AK137" s="131"/>
      <c r="AL137" s="131"/>
    </row>
    <row r="138" spans="1:38" ht="12.75" customHeight="1" x14ac:dyDescent="0.2">
      <c r="A138" s="204"/>
      <c r="B138" s="216"/>
      <c r="C138" s="204"/>
      <c r="D138" s="204"/>
      <c r="E138" s="204"/>
      <c r="F138" s="216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  <c r="AE138" s="131"/>
      <c r="AF138" s="131"/>
      <c r="AG138" s="131"/>
      <c r="AH138" s="131"/>
      <c r="AI138" s="131"/>
      <c r="AJ138" s="131"/>
      <c r="AK138" s="131"/>
      <c r="AL138" s="131"/>
    </row>
    <row r="139" spans="1:38" ht="12.75" customHeight="1" x14ac:dyDescent="0.2">
      <c r="A139" s="204"/>
      <c r="B139" s="216"/>
      <c r="C139" s="204"/>
      <c r="D139" s="204"/>
      <c r="E139" s="204"/>
      <c r="F139" s="216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  <c r="AA139" s="131"/>
      <c r="AB139" s="131"/>
      <c r="AC139" s="131"/>
      <c r="AD139" s="131"/>
      <c r="AE139" s="131"/>
      <c r="AF139" s="131"/>
      <c r="AG139" s="131"/>
      <c r="AH139" s="131"/>
      <c r="AI139" s="131"/>
      <c r="AJ139" s="131"/>
      <c r="AK139" s="131"/>
      <c r="AL139" s="131"/>
    </row>
    <row r="140" spans="1:38" ht="12.75" customHeight="1" x14ac:dyDescent="0.2">
      <c r="A140" s="204"/>
      <c r="B140" s="216"/>
      <c r="C140" s="204"/>
      <c r="D140" s="204"/>
      <c r="E140" s="204"/>
      <c r="F140" s="216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131"/>
      <c r="AH140" s="131"/>
      <c r="AI140" s="131"/>
      <c r="AJ140" s="131"/>
      <c r="AK140" s="131"/>
      <c r="AL140" s="131"/>
    </row>
    <row r="141" spans="1:38" ht="12.75" customHeight="1" x14ac:dyDescent="0.2">
      <c r="A141" s="221"/>
      <c r="B141" s="211"/>
      <c r="C141" s="221"/>
      <c r="D141" s="221"/>
      <c r="E141" s="221"/>
      <c r="F141" s="221"/>
    </row>
    <row r="142" spans="1:38" ht="12.75" customHeight="1" x14ac:dyDescent="0.2">
      <c r="A142" s="221"/>
      <c r="B142" s="211"/>
      <c r="C142" s="221"/>
      <c r="D142" s="221"/>
      <c r="E142" s="221"/>
      <c r="F142" s="221"/>
    </row>
    <row r="143" spans="1:38" ht="12.75" customHeight="1" x14ac:dyDescent="0.2">
      <c r="A143" s="221"/>
      <c r="B143" s="211"/>
      <c r="C143" s="221"/>
      <c r="D143" s="221"/>
      <c r="E143" s="221"/>
      <c r="F143" s="221"/>
    </row>
    <row r="144" spans="1:38" ht="12.75" customHeight="1" x14ac:dyDescent="0.2">
      <c r="A144" s="221"/>
      <c r="B144" s="211"/>
      <c r="C144" s="221"/>
      <c r="D144" s="221"/>
      <c r="E144" s="221"/>
      <c r="F144" s="221"/>
    </row>
    <row r="145" spans="1:6" ht="12.75" customHeight="1" x14ac:dyDescent="0.2">
      <c r="A145" s="221"/>
      <c r="B145" s="211"/>
      <c r="C145" s="221"/>
      <c r="D145" s="221"/>
      <c r="E145" s="221"/>
      <c r="F145" s="221"/>
    </row>
    <row r="146" spans="1:6" ht="12.75" customHeight="1" x14ac:dyDescent="0.2">
      <c r="A146" s="221"/>
      <c r="B146" s="211"/>
      <c r="C146" s="221"/>
      <c r="D146" s="221"/>
      <c r="E146" s="221"/>
      <c r="F146" s="221"/>
    </row>
    <row r="147" spans="1:6" ht="12.75" customHeight="1" x14ac:dyDescent="0.2">
      <c r="A147" s="221"/>
      <c r="B147" s="211"/>
      <c r="C147" s="221"/>
      <c r="D147" s="221"/>
      <c r="E147" s="221"/>
      <c r="F147" s="221"/>
    </row>
    <row r="148" spans="1:6" ht="12.75" customHeight="1" x14ac:dyDescent="0.2">
      <c r="A148" s="221"/>
      <c r="B148" s="211"/>
      <c r="C148" s="221"/>
      <c r="D148" s="221"/>
      <c r="E148" s="221"/>
      <c r="F148" s="221"/>
    </row>
    <row r="149" spans="1:6" ht="12.75" customHeight="1" x14ac:dyDescent="0.2">
      <c r="A149" s="221"/>
      <c r="B149" s="211"/>
      <c r="C149" s="221"/>
      <c r="D149" s="221"/>
      <c r="E149" s="221"/>
      <c r="F149" s="221"/>
    </row>
    <row r="150" spans="1:6" ht="12.75" customHeight="1" x14ac:dyDescent="0.2">
      <c r="A150" s="221"/>
      <c r="B150" s="211"/>
      <c r="C150" s="221"/>
      <c r="D150" s="221"/>
      <c r="E150" s="221"/>
      <c r="F150" s="221"/>
    </row>
    <row r="151" spans="1:6" ht="12.75" customHeight="1" x14ac:dyDescent="0.2">
      <c r="A151" s="221"/>
      <c r="B151" s="211"/>
      <c r="C151" s="221"/>
      <c r="D151" s="221"/>
      <c r="E151" s="221"/>
      <c r="F151" s="221"/>
    </row>
    <row r="152" spans="1:6" ht="12.75" customHeight="1" x14ac:dyDescent="0.2">
      <c r="A152" s="221"/>
      <c r="B152" s="211"/>
      <c r="C152" s="221"/>
      <c r="D152" s="221"/>
      <c r="E152" s="221"/>
      <c r="F152" s="221"/>
    </row>
    <row r="153" spans="1:6" ht="12.75" customHeight="1" x14ac:dyDescent="0.2">
      <c r="A153" s="221"/>
      <c r="B153" s="211"/>
      <c r="C153" s="221"/>
      <c r="D153" s="221"/>
      <c r="E153" s="221"/>
      <c r="F153" s="221"/>
    </row>
    <row r="154" spans="1:6" ht="12.75" customHeight="1" x14ac:dyDescent="0.2">
      <c r="A154" s="221"/>
      <c r="B154" s="211"/>
      <c r="C154" s="221"/>
      <c r="D154" s="221"/>
      <c r="E154" s="221"/>
      <c r="F154" s="221"/>
    </row>
    <row r="155" spans="1:6" ht="12.75" customHeight="1" x14ac:dyDescent="0.2">
      <c r="A155" s="221"/>
      <c r="B155" s="211"/>
      <c r="C155" s="221"/>
      <c r="D155" s="221"/>
      <c r="E155" s="221"/>
      <c r="F155" s="221"/>
    </row>
    <row r="156" spans="1:6" ht="12.75" customHeight="1" x14ac:dyDescent="0.2">
      <c r="A156" s="221"/>
      <c r="B156" s="211"/>
      <c r="C156" s="221"/>
      <c r="D156" s="221"/>
      <c r="E156" s="221"/>
      <c r="F156" s="221"/>
    </row>
    <row r="157" spans="1:6" ht="12.75" customHeight="1" x14ac:dyDescent="0.2">
      <c r="A157" s="221"/>
      <c r="B157" s="211"/>
      <c r="C157" s="221"/>
      <c r="D157" s="221"/>
      <c r="E157" s="221"/>
      <c r="F157" s="221"/>
    </row>
    <row r="158" spans="1:6" ht="12.75" customHeight="1" x14ac:dyDescent="0.2">
      <c r="A158" s="221"/>
      <c r="B158" s="211"/>
      <c r="C158" s="221"/>
      <c r="D158" s="221"/>
      <c r="E158" s="221"/>
      <c r="F158" s="221"/>
    </row>
    <row r="159" spans="1:6" ht="12.75" customHeight="1" x14ac:dyDescent="0.2">
      <c r="A159" s="221"/>
      <c r="B159" s="211"/>
      <c r="C159" s="221"/>
      <c r="D159" s="221"/>
      <c r="E159" s="221"/>
      <c r="F159" s="221"/>
    </row>
    <row r="160" spans="1:6" ht="12.75" customHeight="1" x14ac:dyDescent="0.2">
      <c r="A160" s="221"/>
      <c r="B160" s="211"/>
      <c r="C160" s="221"/>
      <c r="D160" s="221"/>
      <c r="E160" s="221"/>
      <c r="F160" s="221"/>
    </row>
    <row r="161" spans="1:6" ht="12.75" customHeight="1" x14ac:dyDescent="0.2">
      <c r="A161" s="221"/>
      <c r="B161" s="211"/>
      <c r="C161" s="221"/>
      <c r="D161" s="221"/>
      <c r="E161" s="221"/>
      <c r="F161" s="221"/>
    </row>
    <row r="162" spans="1:6" ht="12.75" customHeight="1" x14ac:dyDescent="0.2">
      <c r="A162" s="221"/>
      <c r="B162" s="211"/>
      <c r="C162" s="221"/>
      <c r="E162" s="221"/>
      <c r="F162" s="221"/>
    </row>
    <row r="163" spans="1:6" ht="12.75" customHeight="1" x14ac:dyDescent="0.2">
      <c r="A163" s="221"/>
      <c r="B163" s="211"/>
      <c r="C163" s="221"/>
      <c r="D163" s="221"/>
      <c r="E163" s="221"/>
      <c r="F163" s="221"/>
    </row>
    <row r="164" spans="1:6" ht="12.75" customHeight="1" x14ac:dyDescent="0.2">
      <c r="A164" s="221"/>
      <c r="B164" s="211"/>
      <c r="C164" s="221"/>
      <c r="D164" s="221"/>
      <c r="E164" s="221"/>
      <c r="F164" s="221"/>
    </row>
    <row r="165" spans="1:6" ht="12.75" customHeight="1" x14ac:dyDescent="0.2">
      <c r="A165" s="221"/>
      <c r="B165" s="211"/>
      <c r="C165" s="221"/>
      <c r="D165" s="221"/>
      <c r="E165" s="221"/>
      <c r="F165" s="221"/>
    </row>
    <row r="166" spans="1:6" ht="12.75" customHeight="1" x14ac:dyDescent="0.2">
      <c r="A166" s="221"/>
      <c r="B166" s="211"/>
      <c r="C166" s="221"/>
      <c r="D166" s="221"/>
      <c r="E166" s="221"/>
      <c r="F166" s="221"/>
    </row>
    <row r="167" spans="1:6" ht="12.75" customHeight="1" x14ac:dyDescent="0.2">
      <c r="A167" s="221"/>
      <c r="B167" s="211"/>
      <c r="C167" s="221"/>
      <c r="D167" s="221"/>
      <c r="E167" s="221"/>
      <c r="F167" s="221"/>
    </row>
    <row r="168" spans="1:6" ht="12.75" customHeight="1" x14ac:dyDescent="0.2">
      <c r="A168" s="221"/>
      <c r="B168" s="211"/>
      <c r="C168" s="221"/>
      <c r="E168" s="221"/>
      <c r="F168" s="221"/>
    </row>
    <row r="169" spans="1:6" ht="12.75" customHeight="1" x14ac:dyDescent="0.2">
      <c r="A169" s="221"/>
      <c r="B169" s="211"/>
      <c r="C169" s="221"/>
      <c r="D169" s="221"/>
      <c r="E169" s="221"/>
      <c r="F169" s="221"/>
    </row>
    <row r="170" spans="1:6" ht="12.75" customHeight="1" x14ac:dyDescent="0.2">
      <c r="A170" s="221"/>
      <c r="B170" s="211"/>
      <c r="C170" s="221"/>
      <c r="D170" s="221"/>
      <c r="E170" s="221"/>
      <c r="F170" s="221"/>
    </row>
    <row r="171" spans="1:6" ht="12.75" customHeight="1" x14ac:dyDescent="0.2">
      <c r="A171" s="221"/>
      <c r="B171" s="211"/>
      <c r="C171" s="221"/>
      <c r="D171" s="221"/>
      <c r="E171" s="221"/>
      <c r="F171" s="221"/>
    </row>
    <row r="172" spans="1:6" ht="12.75" customHeight="1" x14ac:dyDescent="0.2">
      <c r="A172" s="221"/>
      <c r="B172" s="211"/>
      <c r="C172" s="221"/>
      <c r="D172" s="221"/>
      <c r="E172" s="221"/>
      <c r="F172" s="221"/>
    </row>
    <row r="173" spans="1:6" ht="12.75" customHeight="1" x14ac:dyDescent="0.2">
      <c r="A173" s="221"/>
      <c r="B173" s="211"/>
      <c r="C173" s="221"/>
      <c r="D173" s="221"/>
      <c r="E173" s="221"/>
      <c r="F173" s="221"/>
    </row>
    <row r="174" spans="1:6" ht="12.75" customHeight="1" x14ac:dyDescent="0.2">
      <c r="A174" s="221"/>
      <c r="B174" s="211"/>
      <c r="C174" s="221"/>
      <c r="D174" s="221"/>
      <c r="E174" s="221"/>
      <c r="F174" s="221"/>
    </row>
    <row r="175" spans="1:6" ht="12.75" customHeight="1" x14ac:dyDescent="0.2">
      <c r="A175" s="221"/>
      <c r="B175" s="211"/>
      <c r="C175" s="221"/>
      <c r="D175" s="221"/>
      <c r="E175" s="221"/>
      <c r="F175" s="221"/>
    </row>
    <row r="176" spans="1:6" ht="12.75" customHeight="1" x14ac:dyDescent="0.2">
      <c r="A176" s="221"/>
      <c r="B176" s="211"/>
      <c r="C176" s="221"/>
      <c r="D176" s="221"/>
      <c r="E176" s="221"/>
      <c r="F176" s="221"/>
    </row>
    <row r="177" spans="1:38" ht="12.75" customHeight="1" x14ac:dyDescent="0.2">
      <c r="A177" s="221"/>
      <c r="B177" s="211"/>
      <c r="C177" s="221"/>
      <c r="D177" s="221"/>
      <c r="E177" s="221"/>
      <c r="F177" s="221"/>
    </row>
    <row r="178" spans="1:38" ht="12.75" customHeight="1" x14ac:dyDescent="0.2">
      <c r="A178" s="221"/>
      <c r="B178" s="211"/>
      <c r="C178" s="221"/>
      <c r="D178" s="221"/>
      <c r="E178" s="221"/>
      <c r="F178" s="221"/>
    </row>
    <row r="179" spans="1:38" ht="12.75" customHeight="1" x14ac:dyDescent="0.2">
      <c r="A179" s="221"/>
      <c r="B179" s="211"/>
      <c r="C179" s="221"/>
      <c r="D179" s="221"/>
      <c r="E179" s="221"/>
      <c r="F179" s="221"/>
    </row>
    <row r="180" spans="1:38" ht="12.75" customHeight="1" x14ac:dyDescent="0.2">
      <c r="A180" s="221"/>
      <c r="B180" s="211"/>
      <c r="C180" s="221"/>
      <c r="D180" s="221"/>
      <c r="E180" s="221"/>
      <c r="F180" s="221"/>
    </row>
    <row r="181" spans="1:38" ht="12.75" customHeight="1" x14ac:dyDescent="0.2">
      <c r="A181" s="221"/>
      <c r="B181" s="211"/>
      <c r="C181" s="221"/>
      <c r="D181" s="221"/>
      <c r="E181" s="221"/>
      <c r="F181" s="221"/>
    </row>
    <row r="182" spans="1:38" ht="12.75" customHeight="1" x14ac:dyDescent="0.2">
      <c r="A182" s="221"/>
      <c r="B182" s="211"/>
      <c r="C182" s="221"/>
      <c r="D182" s="221"/>
      <c r="E182" s="221"/>
      <c r="F182" s="221"/>
    </row>
    <row r="183" spans="1:38" ht="12.75" customHeight="1" x14ac:dyDescent="0.2">
      <c r="A183" s="221"/>
      <c r="B183" s="211"/>
      <c r="C183" s="221"/>
      <c r="D183" s="221"/>
      <c r="E183" s="221"/>
      <c r="F183" s="221"/>
    </row>
    <row r="184" spans="1:38" ht="12.75" customHeight="1" x14ac:dyDescent="0.2">
      <c r="A184" s="221"/>
      <c r="B184" s="211"/>
      <c r="C184" s="221"/>
      <c r="D184" s="221"/>
      <c r="E184" s="221"/>
      <c r="F184" s="221"/>
    </row>
    <row r="185" spans="1:38" ht="12.75" customHeight="1" x14ac:dyDescent="0.2">
      <c r="A185" s="221"/>
      <c r="B185" s="211"/>
      <c r="C185" s="221"/>
      <c r="D185" s="221"/>
      <c r="E185" s="221"/>
      <c r="F185" s="221"/>
    </row>
    <row r="186" spans="1:38" ht="12.75" customHeight="1" x14ac:dyDescent="0.2">
      <c r="A186" s="221"/>
      <c r="B186" s="211"/>
      <c r="C186" s="221"/>
      <c r="D186" s="221"/>
      <c r="E186" s="221"/>
      <c r="F186" s="221"/>
    </row>
    <row r="187" spans="1:38" s="222" customFormat="1" ht="12.75" customHeight="1" x14ac:dyDescent="0.2">
      <c r="A187" s="221"/>
      <c r="B187" s="211"/>
      <c r="C187" s="221"/>
      <c r="D187" s="221"/>
      <c r="E187" s="221"/>
      <c r="F187" s="221"/>
      <c r="G187" s="196"/>
      <c r="H187" s="196"/>
      <c r="I187" s="196"/>
      <c r="J187" s="196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  <c r="AH187" s="196"/>
      <c r="AI187" s="196"/>
      <c r="AJ187" s="196"/>
      <c r="AK187" s="196"/>
      <c r="AL187" s="196"/>
    </row>
    <row r="188" spans="1:38" ht="12.75" customHeight="1" x14ac:dyDescent="0.2">
      <c r="A188" s="221"/>
      <c r="B188" s="211"/>
      <c r="C188" s="221"/>
      <c r="D188" s="221"/>
      <c r="E188" s="221"/>
      <c r="F188" s="221"/>
    </row>
    <row r="189" spans="1:38" ht="12.75" customHeight="1" x14ac:dyDescent="0.2">
      <c r="A189" s="221"/>
      <c r="B189" s="211"/>
      <c r="C189" s="221"/>
      <c r="D189" s="221"/>
      <c r="E189" s="221"/>
      <c r="F189" s="221"/>
    </row>
    <row r="190" spans="1:38" ht="12.75" customHeight="1" x14ac:dyDescent="0.2">
      <c r="A190" s="221"/>
      <c r="B190" s="211"/>
      <c r="C190" s="221"/>
      <c r="D190" s="221"/>
      <c r="E190" s="221"/>
      <c r="F190" s="221"/>
    </row>
    <row r="191" spans="1:38" ht="12.75" customHeight="1" x14ac:dyDescent="0.2">
      <c r="A191" s="221"/>
      <c r="B191" s="211"/>
      <c r="C191" s="221"/>
      <c r="D191" s="221"/>
      <c r="E191" s="221"/>
      <c r="F191" s="221"/>
    </row>
    <row r="192" spans="1:38" ht="12.75" customHeight="1" x14ac:dyDescent="0.2">
      <c r="A192" s="221"/>
      <c r="B192" s="211"/>
      <c r="C192" s="221"/>
      <c r="D192" s="221"/>
      <c r="E192" s="221"/>
      <c r="F192" s="221"/>
    </row>
    <row r="193" spans="1:6" ht="12.75" customHeight="1" x14ac:dyDescent="0.2">
      <c r="A193" s="221"/>
      <c r="B193" s="211"/>
      <c r="C193" s="221"/>
      <c r="D193" s="221"/>
      <c r="E193" s="221"/>
      <c r="F193" s="221"/>
    </row>
    <row r="194" spans="1:6" ht="12.75" customHeight="1" x14ac:dyDescent="0.2">
      <c r="A194" s="221"/>
      <c r="B194" s="211"/>
      <c r="C194" s="221"/>
      <c r="D194" s="221"/>
      <c r="E194" s="221"/>
      <c r="F194" s="221"/>
    </row>
    <row r="195" spans="1:6" ht="12.75" customHeight="1" x14ac:dyDescent="0.2">
      <c r="A195" s="221"/>
      <c r="B195" s="211"/>
      <c r="C195" s="221"/>
      <c r="D195" s="221"/>
      <c r="E195" s="221"/>
      <c r="F195" s="221"/>
    </row>
    <row r="196" spans="1:6" ht="12.75" customHeight="1" x14ac:dyDescent="0.2">
      <c r="A196" s="221"/>
      <c r="B196" s="211"/>
      <c r="C196" s="221"/>
      <c r="D196" s="221"/>
      <c r="E196" s="221"/>
      <c r="F196" s="221"/>
    </row>
    <row r="197" spans="1:6" ht="12.75" customHeight="1" x14ac:dyDescent="0.2">
      <c r="A197" s="221"/>
      <c r="B197" s="211"/>
      <c r="C197" s="221"/>
      <c r="D197" s="221"/>
      <c r="E197" s="221"/>
      <c r="F197" s="221"/>
    </row>
    <row r="198" spans="1:6" ht="12.75" customHeight="1" x14ac:dyDescent="0.2">
      <c r="A198" s="221"/>
      <c r="B198" s="211"/>
      <c r="C198" s="221"/>
      <c r="D198" s="221"/>
      <c r="E198" s="221"/>
      <c r="F198" s="221"/>
    </row>
    <row r="199" spans="1:6" ht="12.75" customHeight="1" x14ac:dyDescent="0.2">
      <c r="A199" s="221"/>
      <c r="B199" s="211"/>
      <c r="C199" s="221"/>
      <c r="D199" s="221"/>
      <c r="E199" s="221"/>
      <c r="F199" s="221"/>
    </row>
    <row r="200" spans="1:6" ht="12.75" customHeight="1" x14ac:dyDescent="0.2">
      <c r="A200" s="221"/>
      <c r="B200" s="211"/>
      <c r="C200" s="221"/>
      <c r="D200" s="223"/>
      <c r="E200" s="223"/>
      <c r="F200" s="221"/>
    </row>
    <row r="201" spans="1:6" ht="12.75" customHeight="1" x14ac:dyDescent="0.2"/>
    <row r="202" spans="1:6" ht="12.75" customHeight="1" x14ac:dyDescent="0.25">
      <c r="A202" s="224"/>
      <c r="B202" s="222"/>
    </row>
    <row r="203" spans="1:6" ht="12.75" customHeight="1" x14ac:dyDescent="0.2"/>
    <row r="204" spans="1:6" ht="12.75" customHeight="1" x14ac:dyDescent="0.2">
      <c r="A204" s="225"/>
      <c r="B204" s="225"/>
      <c r="C204" s="225"/>
      <c r="D204" s="225"/>
      <c r="E204" s="225"/>
      <c r="F204" s="225"/>
    </row>
    <row r="205" spans="1:6" ht="12.75" customHeight="1" x14ac:dyDescent="0.2">
      <c r="A205" s="221"/>
      <c r="B205" s="211"/>
      <c r="C205" s="221"/>
      <c r="D205" s="221"/>
      <c r="E205" s="221"/>
      <c r="F205" s="211"/>
    </row>
    <row r="206" spans="1:6" ht="12.75" customHeight="1" x14ac:dyDescent="0.2">
      <c r="A206" s="221"/>
      <c r="B206" s="211"/>
      <c r="C206" s="221"/>
      <c r="D206" s="221"/>
      <c r="E206" s="221"/>
      <c r="F206" s="211"/>
    </row>
    <row r="207" spans="1:6" ht="12.75" customHeight="1" x14ac:dyDescent="0.2">
      <c r="A207" s="221"/>
      <c r="B207" s="211"/>
      <c r="C207" s="221"/>
      <c r="D207" s="221"/>
      <c r="E207" s="221"/>
      <c r="F207" s="211"/>
    </row>
    <row r="208" spans="1:6" ht="12.75" customHeight="1" x14ac:dyDescent="0.2">
      <c r="A208" s="221"/>
      <c r="B208" s="211"/>
      <c r="C208" s="221"/>
      <c r="D208" s="221"/>
      <c r="E208" s="221"/>
      <c r="F208" s="211"/>
    </row>
    <row r="209" spans="1:6" ht="12.75" customHeight="1" x14ac:dyDescent="0.2">
      <c r="A209" s="221"/>
      <c r="B209" s="211"/>
      <c r="C209" s="221"/>
      <c r="D209" s="221"/>
      <c r="E209" s="221"/>
      <c r="F209" s="211"/>
    </row>
    <row r="210" spans="1:6" ht="12.75" customHeight="1" x14ac:dyDescent="0.2">
      <c r="A210" s="221"/>
      <c r="B210" s="211"/>
      <c r="C210" s="221"/>
      <c r="D210" s="221"/>
      <c r="E210" s="221"/>
      <c r="F210" s="211"/>
    </row>
    <row r="211" spans="1:6" ht="12.75" customHeight="1" x14ac:dyDescent="0.2">
      <c r="A211" s="221"/>
      <c r="B211" s="211"/>
      <c r="C211" s="221"/>
      <c r="D211" s="221"/>
      <c r="E211" s="221"/>
      <c r="F211" s="211"/>
    </row>
    <row r="212" spans="1:6" ht="12.75" customHeight="1" x14ac:dyDescent="0.2">
      <c r="A212" s="221"/>
      <c r="B212" s="211"/>
      <c r="C212" s="221"/>
      <c r="D212" s="221"/>
      <c r="E212" s="221"/>
      <c r="F212" s="211"/>
    </row>
    <row r="213" spans="1:6" ht="12.75" customHeight="1" x14ac:dyDescent="0.2">
      <c r="A213" s="221"/>
      <c r="B213" s="211"/>
      <c r="C213" s="221"/>
      <c r="D213" s="221"/>
      <c r="E213" s="221"/>
      <c r="F213" s="211"/>
    </row>
    <row r="214" spans="1:6" ht="12.75" customHeight="1" x14ac:dyDescent="0.2">
      <c r="A214" s="221"/>
      <c r="B214" s="211"/>
      <c r="C214" s="221"/>
      <c r="D214" s="221"/>
      <c r="E214" s="221"/>
      <c r="F214" s="211"/>
    </row>
    <row r="215" spans="1:6" ht="12.75" customHeight="1" x14ac:dyDescent="0.2">
      <c r="A215" s="221"/>
      <c r="B215" s="211"/>
      <c r="C215" s="221"/>
      <c r="D215" s="221"/>
      <c r="E215" s="221"/>
      <c r="F215" s="211"/>
    </row>
    <row r="216" spans="1:6" ht="12.75" customHeight="1" x14ac:dyDescent="0.2">
      <c r="A216" s="221"/>
      <c r="B216" s="211"/>
      <c r="C216" s="221"/>
      <c r="D216" s="221"/>
      <c r="E216" s="221"/>
      <c r="F216" s="211"/>
    </row>
    <row r="217" spans="1:6" ht="12.75" customHeight="1" x14ac:dyDescent="0.2">
      <c r="A217" s="221"/>
      <c r="B217" s="211"/>
      <c r="C217" s="221"/>
      <c r="D217" s="221"/>
      <c r="E217" s="221"/>
      <c r="F217" s="211"/>
    </row>
    <row r="218" spans="1:6" ht="12.75" customHeight="1" x14ac:dyDescent="0.2">
      <c r="A218" s="221"/>
      <c r="B218" s="211"/>
      <c r="C218" s="221"/>
      <c r="D218" s="221"/>
      <c r="E218" s="221"/>
      <c r="F218" s="211"/>
    </row>
    <row r="219" spans="1:6" ht="12.75" customHeight="1" x14ac:dyDescent="0.2">
      <c r="A219" s="221"/>
      <c r="B219" s="211"/>
      <c r="C219" s="221"/>
      <c r="D219" s="221"/>
      <c r="E219" s="221"/>
      <c r="F219" s="211"/>
    </row>
    <row r="220" spans="1:6" ht="12.75" customHeight="1" x14ac:dyDescent="0.2">
      <c r="A220" s="221"/>
      <c r="B220" s="211"/>
      <c r="C220" s="221"/>
      <c r="D220" s="221"/>
      <c r="E220" s="221"/>
      <c r="F220" s="211"/>
    </row>
    <row r="221" spans="1:6" ht="12.75" customHeight="1" x14ac:dyDescent="0.2">
      <c r="A221" s="221"/>
      <c r="B221" s="211"/>
      <c r="C221" s="221"/>
      <c r="D221" s="221"/>
      <c r="E221" s="221"/>
      <c r="F221" s="211"/>
    </row>
    <row r="222" spans="1:6" ht="12.75" customHeight="1" x14ac:dyDescent="0.2">
      <c r="A222" s="221"/>
      <c r="B222" s="211"/>
      <c r="C222" s="221"/>
      <c r="D222" s="221"/>
      <c r="E222" s="221"/>
      <c r="F222" s="211"/>
    </row>
    <row r="223" spans="1:6" ht="12.75" customHeight="1" x14ac:dyDescent="0.2">
      <c r="A223" s="221"/>
      <c r="B223" s="211"/>
      <c r="C223" s="221"/>
      <c r="D223" s="221"/>
      <c r="E223" s="221"/>
      <c r="F223" s="211"/>
    </row>
    <row r="224" spans="1:6" ht="12.75" customHeight="1" x14ac:dyDescent="0.2">
      <c r="A224" s="221"/>
      <c r="B224" s="211"/>
      <c r="C224" s="221"/>
      <c r="E224" s="221"/>
      <c r="F224" s="211"/>
    </row>
    <row r="225" spans="1:6" ht="12.75" customHeight="1" x14ac:dyDescent="0.2">
      <c r="A225" s="221"/>
      <c r="B225" s="211"/>
      <c r="C225" s="221"/>
      <c r="D225" s="221"/>
      <c r="E225" s="221"/>
      <c r="F225" s="211"/>
    </row>
    <row r="226" spans="1:6" ht="12.75" customHeight="1" x14ac:dyDescent="0.2">
      <c r="A226" s="221"/>
      <c r="B226" s="211"/>
      <c r="C226" s="221"/>
      <c r="D226" s="221"/>
      <c r="E226" s="221"/>
      <c r="F226" s="211"/>
    </row>
    <row r="227" spans="1:6" ht="12.75" customHeight="1" x14ac:dyDescent="0.2">
      <c r="A227" s="221"/>
      <c r="B227" s="211"/>
      <c r="C227" s="221"/>
      <c r="D227" s="221"/>
      <c r="E227" s="221"/>
      <c r="F227" s="211"/>
    </row>
    <row r="228" spans="1:6" ht="12.75" customHeight="1" x14ac:dyDescent="0.2">
      <c r="A228" s="221"/>
      <c r="B228" s="211"/>
      <c r="C228" s="221"/>
      <c r="D228" s="221"/>
      <c r="E228" s="221"/>
      <c r="F228" s="211"/>
    </row>
    <row r="229" spans="1:6" ht="12.75" customHeight="1" x14ac:dyDescent="0.2">
      <c r="A229" s="221"/>
      <c r="B229" s="211"/>
      <c r="C229" s="221"/>
      <c r="D229" s="221"/>
      <c r="E229" s="221"/>
      <c r="F229" s="211"/>
    </row>
    <row r="230" spans="1:6" ht="12.75" customHeight="1" x14ac:dyDescent="0.2">
      <c r="A230" s="221"/>
      <c r="B230" s="211"/>
      <c r="C230" s="221"/>
      <c r="D230" s="221"/>
      <c r="E230" s="221"/>
      <c r="F230" s="211"/>
    </row>
    <row r="231" spans="1:6" ht="12.75" customHeight="1" x14ac:dyDescent="0.2">
      <c r="A231" s="221"/>
      <c r="B231" s="211"/>
      <c r="C231" s="221"/>
      <c r="D231" s="221"/>
      <c r="E231" s="221"/>
      <c r="F231" s="211"/>
    </row>
    <row r="232" spans="1:6" ht="12.75" customHeight="1" x14ac:dyDescent="0.2">
      <c r="A232" s="221"/>
      <c r="B232" s="211"/>
      <c r="C232" s="221"/>
      <c r="D232" s="221"/>
      <c r="E232" s="221"/>
      <c r="F232" s="211"/>
    </row>
    <row r="233" spans="1:6" ht="12.75" customHeight="1" x14ac:dyDescent="0.2">
      <c r="A233" s="221"/>
      <c r="B233" s="211"/>
      <c r="C233" s="221"/>
      <c r="D233" s="221"/>
      <c r="E233" s="221"/>
      <c r="F233" s="211"/>
    </row>
    <row r="234" spans="1:6" ht="12.75" customHeight="1" x14ac:dyDescent="0.2">
      <c r="A234" s="221"/>
      <c r="B234" s="211"/>
      <c r="C234" s="221"/>
      <c r="D234" s="221"/>
      <c r="E234" s="221"/>
      <c r="F234" s="211"/>
    </row>
    <row r="235" spans="1:6" ht="12.75" customHeight="1" x14ac:dyDescent="0.2">
      <c r="A235" s="221"/>
      <c r="B235" s="211"/>
      <c r="C235" s="221"/>
      <c r="D235" s="221"/>
      <c r="E235" s="221"/>
      <c r="F235" s="211"/>
    </row>
    <row r="236" spans="1:6" ht="12.75" customHeight="1" x14ac:dyDescent="0.2">
      <c r="A236" s="221"/>
      <c r="B236" s="211"/>
      <c r="C236" s="221"/>
      <c r="D236" s="221"/>
      <c r="E236" s="221"/>
      <c r="F236" s="211"/>
    </row>
    <row r="237" spans="1:6" ht="12.75" customHeight="1" x14ac:dyDescent="0.2">
      <c r="A237" s="221"/>
      <c r="B237" s="211"/>
      <c r="C237" s="221"/>
      <c r="D237" s="221"/>
      <c r="E237" s="221"/>
      <c r="F237" s="211"/>
    </row>
    <row r="238" spans="1:6" ht="12.75" customHeight="1" x14ac:dyDescent="0.2">
      <c r="A238" s="221"/>
      <c r="B238" s="211"/>
      <c r="C238" s="221"/>
      <c r="D238" s="221"/>
      <c r="E238" s="221"/>
      <c r="F238" s="211"/>
    </row>
    <row r="239" spans="1:6" ht="12.75" customHeight="1" x14ac:dyDescent="0.2">
      <c r="A239" s="221"/>
      <c r="B239" s="211"/>
      <c r="C239" s="221"/>
      <c r="D239" s="221"/>
      <c r="E239" s="221"/>
      <c r="F239" s="211"/>
    </row>
    <row r="240" spans="1:6" ht="12.75" customHeight="1" x14ac:dyDescent="0.2">
      <c r="A240" s="221"/>
      <c r="B240" s="211"/>
      <c r="C240" s="221"/>
      <c r="D240" s="221"/>
      <c r="E240" s="221"/>
      <c r="F240" s="211"/>
    </row>
    <row r="241" spans="1:6" ht="12.75" customHeight="1" x14ac:dyDescent="0.2">
      <c r="A241" s="221"/>
      <c r="B241" s="211"/>
      <c r="C241" s="221"/>
      <c r="D241" s="221"/>
      <c r="E241" s="221"/>
      <c r="F241" s="211"/>
    </row>
    <row r="242" spans="1:6" ht="12.75" customHeight="1" x14ac:dyDescent="0.2">
      <c r="A242" s="221"/>
      <c r="B242" s="211"/>
      <c r="C242" s="221"/>
      <c r="D242" s="221"/>
      <c r="E242" s="221"/>
      <c r="F242" s="211"/>
    </row>
    <row r="243" spans="1:6" ht="12.75" customHeight="1" x14ac:dyDescent="0.2">
      <c r="A243" s="221"/>
      <c r="B243" s="211"/>
      <c r="C243" s="221"/>
      <c r="D243" s="221"/>
      <c r="E243" s="221"/>
      <c r="F243" s="211"/>
    </row>
    <row r="244" spans="1:6" ht="12.75" customHeight="1" x14ac:dyDescent="0.2">
      <c r="A244" s="221"/>
      <c r="B244" s="211"/>
      <c r="C244" s="221"/>
      <c r="D244" s="221"/>
      <c r="E244" s="221"/>
      <c r="F244" s="211"/>
    </row>
    <row r="245" spans="1:6" ht="12.75" customHeight="1" x14ac:dyDescent="0.2">
      <c r="A245" s="221"/>
      <c r="B245" s="211"/>
      <c r="C245" s="221"/>
      <c r="D245" s="221"/>
      <c r="E245" s="221"/>
      <c r="F245" s="211"/>
    </row>
    <row r="246" spans="1:6" ht="12.75" customHeight="1" x14ac:dyDescent="0.2">
      <c r="A246" s="221"/>
      <c r="B246" s="211"/>
      <c r="C246" s="221"/>
      <c r="D246" s="221"/>
      <c r="E246" s="221"/>
      <c r="F246" s="211"/>
    </row>
    <row r="247" spans="1:6" ht="12.75" customHeight="1" x14ac:dyDescent="0.2">
      <c r="A247" s="221"/>
      <c r="B247" s="211"/>
      <c r="C247" s="221"/>
      <c r="D247" s="221"/>
      <c r="E247" s="221"/>
      <c r="F247" s="211"/>
    </row>
    <row r="248" spans="1:6" ht="12.75" customHeight="1" x14ac:dyDescent="0.2">
      <c r="A248" s="221"/>
      <c r="B248" s="211"/>
      <c r="C248" s="221"/>
      <c r="D248" s="221"/>
      <c r="E248" s="221"/>
      <c r="F248" s="211"/>
    </row>
    <row r="249" spans="1:6" ht="12.75" customHeight="1" x14ac:dyDescent="0.2">
      <c r="A249" s="221"/>
      <c r="B249" s="211"/>
      <c r="C249" s="221"/>
      <c r="D249" s="221"/>
      <c r="E249" s="221"/>
      <c r="F249" s="211"/>
    </row>
    <row r="250" spans="1:6" ht="12.75" customHeight="1" x14ac:dyDescent="0.2">
      <c r="A250" s="221"/>
      <c r="B250" s="211"/>
      <c r="C250" s="221"/>
      <c r="D250" s="221"/>
      <c r="E250" s="221"/>
      <c r="F250" s="211"/>
    </row>
    <row r="251" spans="1:6" ht="12.75" customHeight="1" x14ac:dyDescent="0.2">
      <c r="A251" s="221"/>
      <c r="B251" s="211"/>
      <c r="C251" s="221"/>
      <c r="D251" s="221"/>
      <c r="E251" s="221"/>
      <c r="F251" s="211"/>
    </row>
    <row r="252" spans="1:6" ht="12.75" customHeight="1" x14ac:dyDescent="0.2">
      <c r="A252" s="221"/>
      <c r="B252" s="211"/>
      <c r="C252" s="221"/>
      <c r="D252" s="221"/>
      <c r="E252" s="221"/>
      <c r="F252" s="211"/>
    </row>
    <row r="253" spans="1:6" ht="12.75" customHeight="1" x14ac:dyDescent="0.2">
      <c r="A253" s="221"/>
      <c r="B253" s="211"/>
      <c r="C253" s="221"/>
      <c r="D253" s="221"/>
      <c r="E253" s="221"/>
      <c r="F253" s="211"/>
    </row>
    <row r="254" spans="1:6" ht="12.75" customHeight="1" x14ac:dyDescent="0.2">
      <c r="A254" s="221"/>
      <c r="B254" s="211"/>
      <c r="C254" s="221"/>
      <c r="D254" s="221"/>
      <c r="E254" s="221"/>
      <c r="F254" s="211"/>
    </row>
    <row r="255" spans="1:6" ht="12.75" customHeight="1" x14ac:dyDescent="0.2">
      <c r="A255" s="221"/>
      <c r="B255" s="211"/>
      <c r="C255" s="221"/>
      <c r="D255" s="221"/>
      <c r="E255" s="221"/>
      <c r="F255" s="211"/>
    </row>
    <row r="256" spans="1:6" ht="12.75" customHeight="1" x14ac:dyDescent="0.2">
      <c r="A256" s="221"/>
      <c r="B256" s="211"/>
      <c r="C256" s="221"/>
      <c r="D256" s="221"/>
      <c r="E256" s="221"/>
      <c r="F256" s="211"/>
    </row>
    <row r="257" spans="1:6" ht="12.75" customHeight="1" x14ac:dyDescent="0.2">
      <c r="A257" s="221"/>
      <c r="B257" s="211"/>
      <c r="C257" s="221"/>
      <c r="D257" s="221"/>
      <c r="E257" s="221"/>
      <c r="F257" s="211"/>
    </row>
    <row r="258" spans="1:6" ht="12.75" customHeight="1" x14ac:dyDescent="0.2">
      <c r="A258" s="221"/>
      <c r="B258" s="211"/>
      <c r="C258" s="221"/>
      <c r="D258" s="221"/>
      <c r="E258" s="221"/>
      <c r="F258" s="211"/>
    </row>
    <row r="259" spans="1:6" ht="12.75" customHeight="1" x14ac:dyDescent="0.2">
      <c r="A259" s="221"/>
      <c r="B259" s="211"/>
      <c r="C259" s="221"/>
      <c r="D259" s="221"/>
      <c r="E259" s="221"/>
      <c r="F259" s="211"/>
    </row>
    <row r="260" spans="1:6" ht="12.75" customHeight="1" x14ac:dyDescent="0.2">
      <c r="A260" s="221"/>
      <c r="B260" s="211"/>
      <c r="C260" s="221"/>
      <c r="D260" s="221"/>
      <c r="E260" s="221"/>
      <c r="F260" s="211"/>
    </row>
    <row r="261" spans="1:6" ht="12.75" customHeight="1" x14ac:dyDescent="0.2">
      <c r="A261" s="221"/>
      <c r="B261" s="211"/>
      <c r="C261" s="221"/>
      <c r="D261" s="221"/>
      <c r="E261" s="221"/>
      <c r="F261" s="211"/>
    </row>
    <row r="262" spans="1:6" ht="12.75" customHeight="1" x14ac:dyDescent="0.2">
      <c r="A262" s="221"/>
      <c r="B262" s="211"/>
      <c r="C262" s="221"/>
      <c r="D262" s="221"/>
      <c r="E262" s="221"/>
      <c r="F262" s="211"/>
    </row>
    <row r="263" spans="1:6" ht="12.75" customHeight="1" x14ac:dyDescent="0.2">
      <c r="A263" s="221"/>
      <c r="B263" s="211"/>
      <c r="C263" s="221"/>
      <c r="D263" s="221"/>
      <c r="E263" s="221"/>
      <c r="F263" s="211"/>
    </row>
    <row r="264" spans="1:6" ht="12.75" customHeight="1" x14ac:dyDescent="0.2">
      <c r="A264" s="221"/>
      <c r="B264" s="211"/>
      <c r="C264" s="221"/>
      <c r="D264" s="221"/>
      <c r="E264" s="221"/>
      <c r="F264" s="211"/>
    </row>
    <row r="265" spans="1:6" ht="12.75" customHeight="1" x14ac:dyDescent="0.2">
      <c r="A265" s="221"/>
      <c r="B265" s="211"/>
      <c r="C265" s="221"/>
      <c r="D265" s="221"/>
      <c r="E265" s="221"/>
      <c r="F265" s="211"/>
    </row>
    <row r="266" spans="1:6" ht="12.75" customHeight="1" x14ac:dyDescent="0.2">
      <c r="A266" s="221"/>
      <c r="B266" s="211"/>
      <c r="C266" s="221"/>
      <c r="D266" s="221"/>
      <c r="E266" s="221"/>
      <c r="F266" s="211"/>
    </row>
    <row r="267" spans="1:6" ht="12.75" customHeight="1" x14ac:dyDescent="0.2">
      <c r="A267" s="221"/>
      <c r="B267" s="211"/>
      <c r="C267" s="221"/>
      <c r="D267" s="221"/>
      <c r="E267" s="221"/>
      <c r="F267" s="211"/>
    </row>
    <row r="268" spans="1:6" ht="12.75" customHeight="1" x14ac:dyDescent="0.2">
      <c r="A268" s="221"/>
      <c r="B268" s="211"/>
      <c r="C268" s="221"/>
      <c r="D268" s="221"/>
      <c r="E268" s="221"/>
      <c r="F268" s="211"/>
    </row>
    <row r="269" spans="1:6" ht="12.75" customHeight="1" x14ac:dyDescent="0.2">
      <c r="A269" s="221"/>
      <c r="B269" s="211"/>
      <c r="C269" s="221"/>
      <c r="D269" s="221"/>
      <c r="E269" s="221"/>
      <c r="F269" s="211"/>
    </row>
    <row r="270" spans="1:6" ht="12.75" customHeight="1" x14ac:dyDescent="0.2">
      <c r="A270" s="221"/>
      <c r="B270" s="211"/>
      <c r="C270" s="221"/>
      <c r="D270" s="221"/>
      <c r="E270" s="221"/>
      <c r="F270" s="211"/>
    </row>
    <row r="271" spans="1:6" ht="12.75" customHeight="1" x14ac:dyDescent="0.2">
      <c r="A271" s="221"/>
      <c r="B271" s="211"/>
      <c r="C271" s="221"/>
      <c r="D271" s="221"/>
      <c r="E271" s="221"/>
      <c r="F271" s="211"/>
    </row>
    <row r="272" spans="1:6" ht="12.75" customHeight="1" x14ac:dyDescent="0.2">
      <c r="A272" s="221"/>
      <c r="B272" s="211"/>
      <c r="C272" s="221"/>
      <c r="D272" s="221"/>
      <c r="E272" s="221"/>
      <c r="F272" s="211"/>
    </row>
    <row r="273" spans="1:6" ht="12.75" customHeight="1" x14ac:dyDescent="0.2">
      <c r="A273" s="221"/>
      <c r="B273" s="211"/>
      <c r="C273" s="221"/>
      <c r="D273" s="221"/>
      <c r="E273" s="221"/>
      <c r="F273" s="211"/>
    </row>
    <row r="274" spans="1:6" ht="12.75" customHeight="1" x14ac:dyDescent="0.2">
      <c r="A274" s="221"/>
      <c r="B274" s="211"/>
      <c r="C274" s="221"/>
      <c r="D274" s="221"/>
      <c r="E274" s="221"/>
      <c r="F274" s="211"/>
    </row>
    <row r="275" spans="1:6" ht="12.75" customHeight="1" x14ac:dyDescent="0.2">
      <c r="A275" s="221"/>
      <c r="B275" s="211"/>
      <c r="C275" s="221"/>
      <c r="D275" s="221"/>
      <c r="E275" s="221"/>
      <c r="F275" s="211"/>
    </row>
    <row r="276" spans="1:6" ht="12.75" customHeight="1" x14ac:dyDescent="0.2">
      <c r="A276" s="221"/>
      <c r="B276" s="211"/>
      <c r="C276" s="221"/>
      <c r="D276" s="221"/>
      <c r="E276" s="221"/>
      <c r="F276" s="211"/>
    </row>
    <row r="277" spans="1:6" ht="12.75" customHeight="1" x14ac:dyDescent="0.2">
      <c r="A277" s="221"/>
      <c r="B277" s="211"/>
      <c r="C277" s="221"/>
      <c r="D277" s="221"/>
      <c r="E277" s="221"/>
      <c r="F277" s="211"/>
    </row>
    <row r="278" spans="1:6" ht="12.75" customHeight="1" x14ac:dyDescent="0.2">
      <c r="A278" s="221"/>
      <c r="B278" s="211"/>
      <c r="C278" s="221"/>
      <c r="D278" s="221"/>
      <c r="E278" s="221"/>
      <c r="F278" s="211"/>
    </row>
    <row r="279" spans="1:6" ht="12.75" customHeight="1" x14ac:dyDescent="0.2">
      <c r="A279" s="221"/>
      <c r="B279" s="211"/>
      <c r="C279" s="221"/>
      <c r="D279" s="221"/>
      <c r="E279" s="221"/>
      <c r="F279" s="211"/>
    </row>
    <row r="280" spans="1:6" ht="12.75" customHeight="1" x14ac:dyDescent="0.2">
      <c r="A280" s="221"/>
      <c r="B280" s="211"/>
      <c r="C280" s="221"/>
      <c r="D280" s="221"/>
      <c r="E280" s="221"/>
      <c r="F280" s="211"/>
    </row>
    <row r="281" spans="1:6" ht="12.75" customHeight="1" x14ac:dyDescent="0.2">
      <c r="A281" s="221"/>
      <c r="B281" s="211"/>
      <c r="C281" s="221"/>
      <c r="D281" s="221"/>
      <c r="E281" s="221"/>
      <c r="F281" s="211"/>
    </row>
    <row r="282" spans="1:6" ht="12.75" customHeight="1" x14ac:dyDescent="0.2">
      <c r="A282" s="221"/>
      <c r="B282" s="211"/>
      <c r="C282" s="221"/>
      <c r="D282" s="221"/>
      <c r="E282" s="221"/>
      <c r="F282" s="211"/>
    </row>
    <row r="283" spans="1:6" ht="12.75" customHeight="1" x14ac:dyDescent="0.2">
      <c r="A283" s="221"/>
      <c r="B283" s="211"/>
      <c r="C283" s="221"/>
      <c r="D283" s="221"/>
      <c r="E283" s="221"/>
      <c r="F283" s="211"/>
    </row>
    <row r="284" spans="1:6" ht="12.75" customHeight="1" x14ac:dyDescent="0.2">
      <c r="A284" s="221"/>
      <c r="B284" s="211"/>
      <c r="C284" s="221"/>
      <c r="D284" s="221"/>
      <c r="E284" s="221"/>
      <c r="F284" s="211"/>
    </row>
    <row r="285" spans="1:6" ht="12.75" customHeight="1" x14ac:dyDescent="0.2">
      <c r="A285" s="221"/>
      <c r="B285" s="211"/>
      <c r="C285" s="221"/>
      <c r="D285" s="221"/>
      <c r="E285" s="221"/>
      <c r="F285" s="211"/>
    </row>
    <row r="286" spans="1:6" ht="12.75" customHeight="1" x14ac:dyDescent="0.2">
      <c r="A286" s="221"/>
      <c r="B286" s="211"/>
      <c r="C286" s="221"/>
      <c r="D286" s="221"/>
      <c r="E286" s="221"/>
      <c r="F286" s="211"/>
    </row>
    <row r="287" spans="1:6" ht="12.75" customHeight="1" x14ac:dyDescent="0.2">
      <c r="A287" s="221"/>
      <c r="B287" s="211"/>
      <c r="C287" s="221"/>
      <c r="D287" s="221"/>
      <c r="E287" s="221"/>
      <c r="F287" s="211"/>
    </row>
    <row r="288" spans="1:6" ht="12.75" customHeight="1" x14ac:dyDescent="0.2">
      <c r="A288" s="221"/>
      <c r="B288" s="211"/>
      <c r="C288" s="221"/>
      <c r="D288" s="221"/>
      <c r="E288" s="221"/>
      <c r="F288" s="211"/>
    </row>
    <row r="289" spans="1:6" ht="12.75" customHeight="1" x14ac:dyDescent="0.2">
      <c r="A289" s="221"/>
      <c r="B289" s="211"/>
      <c r="C289" s="221"/>
      <c r="D289" s="221"/>
      <c r="E289" s="221"/>
      <c r="F289" s="211"/>
    </row>
    <row r="290" spans="1:6" ht="12.75" customHeight="1" x14ac:dyDescent="0.2">
      <c r="A290" s="221"/>
      <c r="B290" s="211"/>
      <c r="C290" s="221"/>
      <c r="D290" s="221"/>
      <c r="E290" s="221"/>
      <c r="F290" s="211"/>
    </row>
    <row r="291" spans="1:6" ht="12.75" customHeight="1" x14ac:dyDescent="0.2">
      <c r="A291" s="221"/>
      <c r="B291" s="211"/>
      <c r="C291" s="221"/>
      <c r="D291" s="221"/>
      <c r="E291" s="221"/>
      <c r="F291" s="211"/>
    </row>
    <row r="292" spans="1:6" ht="12.75" customHeight="1" x14ac:dyDescent="0.2">
      <c r="A292" s="221"/>
      <c r="B292" s="211"/>
      <c r="C292" s="221"/>
      <c r="D292" s="221"/>
      <c r="E292" s="221"/>
      <c r="F292" s="211"/>
    </row>
    <row r="293" spans="1:6" ht="12.75" customHeight="1" x14ac:dyDescent="0.2">
      <c r="A293" s="221"/>
      <c r="B293" s="211"/>
      <c r="C293" s="221"/>
      <c r="D293" s="221"/>
      <c r="E293" s="221"/>
      <c r="F293" s="211"/>
    </row>
    <row r="294" spans="1:6" ht="12.75" customHeight="1" x14ac:dyDescent="0.2">
      <c r="A294" s="221"/>
      <c r="B294" s="211"/>
      <c r="C294" s="221"/>
      <c r="D294" s="221"/>
      <c r="E294" s="221"/>
      <c r="F294" s="211"/>
    </row>
    <row r="295" spans="1:6" ht="12.75" customHeight="1" x14ac:dyDescent="0.2">
      <c r="A295" s="221"/>
      <c r="B295" s="211"/>
      <c r="C295" s="221"/>
      <c r="D295" s="221"/>
      <c r="E295" s="221"/>
      <c r="F295" s="211"/>
    </row>
    <row r="296" spans="1:6" ht="12.75" customHeight="1" x14ac:dyDescent="0.2">
      <c r="A296" s="221"/>
      <c r="B296" s="211"/>
      <c r="C296" s="221"/>
      <c r="D296" s="221"/>
      <c r="E296" s="221"/>
      <c r="F296" s="211"/>
    </row>
    <row r="297" spans="1:6" ht="12.75" customHeight="1" x14ac:dyDescent="0.2">
      <c r="A297" s="221"/>
      <c r="B297" s="211"/>
      <c r="C297" s="221"/>
      <c r="D297" s="221"/>
      <c r="E297" s="221"/>
      <c r="F297" s="211"/>
    </row>
    <row r="298" spans="1:6" ht="12.75" customHeight="1" x14ac:dyDescent="0.2">
      <c r="A298" s="221"/>
      <c r="B298" s="211"/>
      <c r="C298" s="221"/>
      <c r="D298" s="221"/>
      <c r="E298" s="221"/>
      <c r="F298" s="211"/>
    </row>
    <row r="299" spans="1:6" ht="12.75" customHeight="1" x14ac:dyDescent="0.2">
      <c r="A299" s="221"/>
      <c r="B299" s="211"/>
      <c r="C299" s="221"/>
      <c r="D299" s="221"/>
      <c r="E299" s="221"/>
      <c r="F299" s="211"/>
    </row>
    <row r="300" spans="1:6" ht="12.75" customHeight="1" x14ac:dyDescent="0.2">
      <c r="A300" s="221"/>
      <c r="B300" s="211"/>
      <c r="C300" s="221"/>
      <c r="D300" s="221"/>
      <c r="E300" s="221"/>
      <c r="F300" s="211"/>
    </row>
    <row r="301" spans="1:6" ht="12.75" customHeight="1" x14ac:dyDescent="0.2">
      <c r="A301" s="221"/>
      <c r="B301" s="211"/>
      <c r="C301" s="221"/>
      <c r="D301" s="221"/>
      <c r="E301" s="221"/>
      <c r="F301" s="211"/>
    </row>
    <row r="302" spans="1:6" ht="12.75" customHeight="1" x14ac:dyDescent="0.2">
      <c r="A302" s="221"/>
      <c r="B302" s="211"/>
      <c r="C302" s="221"/>
      <c r="D302" s="221"/>
      <c r="E302" s="221"/>
      <c r="F302" s="211"/>
    </row>
    <row r="303" spans="1:6" ht="12.75" customHeight="1" x14ac:dyDescent="0.2">
      <c r="A303" s="221"/>
      <c r="B303" s="211"/>
      <c r="C303" s="221"/>
      <c r="D303" s="221"/>
      <c r="E303" s="221"/>
      <c r="F303" s="211"/>
    </row>
    <row r="304" spans="1:6" ht="12.75" customHeight="1" x14ac:dyDescent="0.2">
      <c r="A304" s="221"/>
      <c r="B304" s="211"/>
      <c r="C304" s="221"/>
      <c r="D304" s="221"/>
      <c r="E304" s="221"/>
      <c r="F304" s="211"/>
    </row>
    <row r="305" spans="1:6" ht="12.75" customHeight="1" x14ac:dyDescent="0.2">
      <c r="A305" s="221"/>
      <c r="B305" s="211"/>
      <c r="C305" s="221"/>
      <c r="D305" s="221"/>
      <c r="E305" s="221"/>
      <c r="F305" s="211"/>
    </row>
    <row r="306" spans="1:6" ht="12.75" customHeight="1" x14ac:dyDescent="0.2">
      <c r="A306" s="221"/>
      <c r="B306" s="211"/>
      <c r="C306" s="221"/>
      <c r="D306" s="221"/>
      <c r="E306" s="221"/>
      <c r="F306" s="211"/>
    </row>
    <row r="307" spans="1:6" ht="12.75" customHeight="1" x14ac:dyDescent="0.2">
      <c r="A307" s="221"/>
      <c r="B307" s="211"/>
      <c r="C307" s="221"/>
      <c r="D307" s="221"/>
      <c r="E307" s="221"/>
      <c r="F307" s="211"/>
    </row>
    <row r="308" spans="1:6" ht="12.75" customHeight="1" x14ac:dyDescent="0.2">
      <c r="A308" s="221"/>
      <c r="B308" s="211"/>
      <c r="C308" s="221"/>
      <c r="D308" s="221"/>
      <c r="E308" s="221"/>
      <c r="F308" s="211"/>
    </row>
    <row r="309" spans="1:6" ht="12.75" customHeight="1" x14ac:dyDescent="0.2">
      <c r="A309" s="221"/>
      <c r="B309" s="211"/>
      <c r="C309" s="221"/>
      <c r="D309" s="221"/>
      <c r="E309" s="221"/>
      <c r="F309" s="211"/>
    </row>
    <row r="310" spans="1:6" ht="12.75" customHeight="1" x14ac:dyDescent="0.2">
      <c r="A310" s="221"/>
      <c r="B310" s="211"/>
      <c r="C310" s="221"/>
      <c r="D310" s="221"/>
      <c r="E310" s="221"/>
      <c r="F310" s="211"/>
    </row>
    <row r="311" spans="1:6" ht="12.75" customHeight="1" x14ac:dyDescent="0.2">
      <c r="A311" s="221"/>
      <c r="B311" s="211"/>
      <c r="C311" s="221"/>
      <c r="D311" s="221"/>
      <c r="E311" s="221"/>
      <c r="F311" s="211"/>
    </row>
    <row r="312" spans="1:6" ht="12.75" customHeight="1" x14ac:dyDescent="0.2">
      <c r="A312" s="221"/>
      <c r="B312" s="211"/>
      <c r="C312" s="221"/>
      <c r="D312" s="221"/>
      <c r="E312" s="221"/>
      <c r="F312" s="211"/>
    </row>
    <row r="313" spans="1:6" ht="12.75" customHeight="1" x14ac:dyDescent="0.2">
      <c r="A313" s="221"/>
      <c r="B313" s="211"/>
      <c r="C313" s="221"/>
      <c r="D313" s="221"/>
      <c r="E313" s="221"/>
      <c r="F313" s="211"/>
    </row>
    <row r="314" spans="1:6" ht="12.75" customHeight="1" x14ac:dyDescent="0.2">
      <c r="A314" s="221"/>
      <c r="B314" s="211"/>
      <c r="C314" s="221"/>
      <c r="D314" s="221"/>
      <c r="E314" s="221"/>
      <c r="F314" s="211"/>
    </row>
    <row r="315" spans="1:6" ht="12.75" customHeight="1" x14ac:dyDescent="0.2">
      <c r="A315" s="221"/>
      <c r="B315" s="211"/>
      <c r="C315" s="221"/>
      <c r="D315" s="221"/>
      <c r="E315" s="221"/>
      <c r="F315" s="211"/>
    </row>
    <row r="316" spans="1:6" ht="12.75" customHeight="1" x14ac:dyDescent="0.2">
      <c r="A316" s="221"/>
      <c r="B316" s="211"/>
      <c r="C316" s="221"/>
      <c r="D316" s="221"/>
      <c r="E316" s="221"/>
      <c r="F316" s="211"/>
    </row>
    <row r="317" spans="1:6" ht="12.75" customHeight="1" x14ac:dyDescent="0.2">
      <c r="A317" s="221"/>
      <c r="B317" s="211"/>
      <c r="C317" s="221"/>
      <c r="D317" s="221"/>
      <c r="E317" s="221"/>
      <c r="F317" s="211"/>
    </row>
    <row r="318" spans="1:6" ht="12.75" customHeight="1" x14ac:dyDescent="0.2">
      <c r="A318" s="221"/>
      <c r="B318" s="211"/>
      <c r="C318" s="221"/>
      <c r="D318" s="221"/>
      <c r="E318" s="221"/>
      <c r="F318" s="211"/>
    </row>
    <row r="319" spans="1:6" ht="12.75" customHeight="1" x14ac:dyDescent="0.2">
      <c r="A319" s="221"/>
      <c r="B319" s="211"/>
      <c r="C319" s="221"/>
      <c r="D319" s="221"/>
      <c r="E319" s="221"/>
      <c r="F319" s="211"/>
    </row>
    <row r="320" spans="1:6" ht="12.75" customHeight="1" x14ac:dyDescent="0.2">
      <c r="A320" s="221"/>
      <c r="B320" s="211"/>
      <c r="C320" s="221"/>
      <c r="D320" s="221"/>
      <c r="E320" s="221"/>
      <c r="F320" s="211"/>
    </row>
    <row r="321" spans="1:38" ht="12.75" customHeight="1" x14ac:dyDescent="0.2">
      <c r="A321" s="221"/>
      <c r="B321" s="211"/>
      <c r="C321" s="221"/>
      <c r="D321" s="221"/>
      <c r="E321" s="221"/>
      <c r="F321" s="211"/>
    </row>
    <row r="322" spans="1:38" ht="12.75" customHeight="1" x14ac:dyDescent="0.2">
      <c r="A322" s="221"/>
      <c r="B322" s="211"/>
      <c r="C322" s="221"/>
      <c r="D322" s="221"/>
      <c r="E322" s="221"/>
      <c r="F322" s="211"/>
    </row>
    <row r="323" spans="1:38" ht="12.75" customHeight="1" x14ac:dyDescent="0.2">
      <c r="A323" s="221"/>
      <c r="B323" s="211"/>
      <c r="C323" s="221"/>
      <c r="D323" s="221"/>
      <c r="E323" s="221"/>
      <c r="F323" s="211"/>
    </row>
    <row r="324" spans="1:38" ht="12.75" customHeight="1" x14ac:dyDescent="0.2">
      <c r="A324" s="221"/>
      <c r="B324" s="211"/>
      <c r="C324" s="221"/>
      <c r="D324" s="221"/>
      <c r="E324" s="221"/>
      <c r="F324" s="211"/>
    </row>
    <row r="325" spans="1:38" ht="12.75" customHeight="1" x14ac:dyDescent="0.2">
      <c r="A325" s="221"/>
      <c r="B325" s="211"/>
      <c r="C325" s="221"/>
      <c r="D325" s="221"/>
      <c r="E325" s="221"/>
      <c r="F325" s="211"/>
    </row>
    <row r="326" spans="1:38" ht="12.75" customHeight="1" x14ac:dyDescent="0.2">
      <c r="A326" s="221"/>
      <c r="B326" s="211"/>
      <c r="C326" s="221"/>
      <c r="D326" s="221"/>
      <c r="E326" s="221"/>
      <c r="F326" s="211"/>
    </row>
    <row r="327" spans="1:38" ht="12.75" customHeight="1" x14ac:dyDescent="0.2">
      <c r="A327" s="221"/>
      <c r="B327" s="211"/>
      <c r="C327" s="221"/>
      <c r="D327" s="221"/>
      <c r="E327" s="221"/>
      <c r="F327" s="211"/>
    </row>
    <row r="328" spans="1:38" ht="12.75" customHeight="1" x14ac:dyDescent="0.2">
      <c r="A328" s="221"/>
      <c r="B328" s="211"/>
      <c r="C328" s="221"/>
      <c r="D328" s="221"/>
      <c r="E328" s="221"/>
      <c r="F328" s="211"/>
    </row>
    <row r="329" spans="1:38" ht="12.75" customHeight="1" x14ac:dyDescent="0.2">
      <c r="A329" s="221"/>
      <c r="B329" s="211"/>
      <c r="C329" s="221"/>
      <c r="D329" s="221"/>
      <c r="E329" s="221"/>
      <c r="F329" s="211"/>
    </row>
    <row r="330" spans="1:38" ht="12.75" customHeight="1" x14ac:dyDescent="0.2">
      <c r="A330" s="221"/>
      <c r="B330" s="211"/>
      <c r="C330" s="221"/>
      <c r="D330" s="221"/>
      <c r="E330" s="221"/>
      <c r="F330" s="211"/>
    </row>
    <row r="331" spans="1:38" s="222" customFormat="1" ht="12.75" customHeight="1" x14ac:dyDescent="0.2">
      <c r="A331" s="221"/>
      <c r="B331" s="211"/>
      <c r="C331" s="221"/>
      <c r="D331" s="221"/>
      <c r="E331" s="221"/>
      <c r="F331" s="211"/>
      <c r="G331" s="196"/>
      <c r="H331" s="196"/>
      <c r="I331" s="196"/>
      <c r="J331" s="196"/>
      <c r="K331" s="196"/>
      <c r="L331" s="196"/>
      <c r="M331" s="196"/>
      <c r="N331" s="196"/>
      <c r="O331" s="196"/>
      <c r="P331" s="196"/>
      <c r="Q331" s="196"/>
      <c r="R331" s="196"/>
      <c r="S331" s="196"/>
      <c r="T331" s="196"/>
      <c r="U331" s="196"/>
      <c r="V331" s="196"/>
      <c r="W331" s="196"/>
      <c r="X331" s="196"/>
      <c r="Y331" s="196"/>
      <c r="Z331" s="196"/>
      <c r="AA331" s="196"/>
      <c r="AB331" s="196"/>
      <c r="AC331" s="196"/>
      <c r="AD331" s="196"/>
      <c r="AE331" s="196"/>
      <c r="AF331" s="196"/>
      <c r="AG331" s="196"/>
      <c r="AH331" s="196"/>
      <c r="AI331" s="196"/>
      <c r="AJ331" s="196"/>
      <c r="AK331" s="196"/>
      <c r="AL331" s="196"/>
    </row>
    <row r="332" spans="1:38" ht="12.75" customHeight="1" x14ac:dyDescent="0.2">
      <c r="A332" s="221"/>
      <c r="B332" s="211"/>
      <c r="C332" s="221"/>
      <c r="D332" s="221"/>
      <c r="E332" s="221"/>
      <c r="F332" s="211"/>
    </row>
    <row r="333" spans="1:38" ht="12.75" customHeight="1" x14ac:dyDescent="0.2">
      <c r="A333" s="221"/>
      <c r="B333" s="211"/>
      <c r="C333" s="221"/>
      <c r="D333" s="221"/>
      <c r="E333" s="221"/>
      <c r="F333" s="211"/>
    </row>
    <row r="334" spans="1:38" ht="12.75" customHeight="1" x14ac:dyDescent="0.2">
      <c r="A334" s="221"/>
      <c r="B334" s="211"/>
      <c r="C334" s="221"/>
      <c r="D334" s="221"/>
      <c r="E334" s="221"/>
      <c r="F334" s="211"/>
    </row>
    <row r="335" spans="1:38" ht="12.75" customHeight="1" x14ac:dyDescent="0.2">
      <c r="A335" s="221"/>
      <c r="B335" s="211"/>
      <c r="C335" s="221"/>
      <c r="D335" s="221"/>
      <c r="E335" s="221"/>
      <c r="F335" s="211"/>
    </row>
    <row r="336" spans="1:38" ht="12.75" customHeight="1" x14ac:dyDescent="0.2">
      <c r="A336" s="221"/>
      <c r="B336" s="211"/>
      <c r="C336" s="221"/>
      <c r="D336" s="221"/>
      <c r="E336" s="221"/>
      <c r="F336" s="211"/>
    </row>
    <row r="337" spans="1:6" ht="12.75" customHeight="1" x14ac:dyDescent="0.2">
      <c r="A337" s="221"/>
      <c r="B337" s="211"/>
      <c r="C337" s="221"/>
      <c r="D337" s="221"/>
      <c r="E337" s="221"/>
      <c r="F337" s="211"/>
    </row>
    <row r="338" spans="1:6" ht="12.75" customHeight="1" x14ac:dyDescent="0.2">
      <c r="A338" s="221"/>
      <c r="B338" s="211"/>
      <c r="C338" s="221"/>
      <c r="D338" s="221"/>
      <c r="E338" s="221"/>
      <c r="F338" s="211"/>
    </row>
    <row r="339" spans="1:6" ht="12.75" customHeight="1" x14ac:dyDescent="0.2">
      <c r="A339" s="221"/>
      <c r="B339" s="211"/>
      <c r="C339" s="221"/>
      <c r="D339" s="221"/>
      <c r="E339" s="221"/>
      <c r="F339" s="211"/>
    </row>
    <row r="340" spans="1:6" ht="12.75" customHeight="1" x14ac:dyDescent="0.2">
      <c r="A340" s="221"/>
      <c r="B340" s="211"/>
      <c r="C340" s="221"/>
      <c r="D340" s="221"/>
      <c r="E340" s="221"/>
      <c r="F340" s="211"/>
    </row>
    <row r="341" spans="1:6" ht="12.75" customHeight="1" x14ac:dyDescent="0.2">
      <c r="A341" s="221"/>
      <c r="B341" s="211"/>
      <c r="C341" s="221"/>
      <c r="D341" s="221"/>
      <c r="E341" s="221"/>
      <c r="F341" s="211"/>
    </row>
    <row r="342" spans="1:6" ht="12.75" customHeight="1" x14ac:dyDescent="0.2">
      <c r="A342" s="221"/>
      <c r="B342" s="211"/>
      <c r="C342" s="221"/>
      <c r="D342" s="221"/>
      <c r="E342" s="221"/>
      <c r="F342" s="211"/>
    </row>
    <row r="343" spans="1:6" ht="12.75" customHeight="1" x14ac:dyDescent="0.2">
      <c r="A343" s="221"/>
      <c r="B343" s="211"/>
      <c r="C343" s="221"/>
      <c r="D343" s="221"/>
      <c r="E343" s="221"/>
      <c r="F343" s="211"/>
    </row>
    <row r="344" spans="1:6" ht="12.75" customHeight="1" x14ac:dyDescent="0.2">
      <c r="D344" s="226"/>
      <c r="E344" s="226"/>
    </row>
    <row r="345" spans="1:6" ht="12.75" customHeight="1" x14ac:dyDescent="0.2"/>
    <row r="346" spans="1:6" ht="12.75" customHeight="1" x14ac:dyDescent="0.25">
      <c r="A346" s="224"/>
      <c r="B346" s="222"/>
    </row>
    <row r="347" spans="1:6" ht="12.75" customHeight="1" x14ac:dyDescent="0.2"/>
    <row r="348" spans="1:6" ht="12.75" customHeight="1" x14ac:dyDescent="0.2"/>
    <row r="349" spans="1:6" ht="12.75" customHeight="1" x14ac:dyDescent="0.2"/>
    <row r="350" spans="1:6" ht="12.75" customHeight="1" x14ac:dyDescent="0.2"/>
    <row r="351" spans="1:6" ht="12.75" customHeight="1" x14ac:dyDescent="0.2"/>
    <row r="352" spans="1:6" ht="12.75" customHeight="1" x14ac:dyDescent="0.2">
      <c r="D352" s="227"/>
      <c r="E352" s="227"/>
    </row>
    <row r="353" spans="1:38" ht="12.75" customHeight="1" x14ac:dyDescent="0.2"/>
    <row r="354" spans="1:38" ht="12.75" customHeight="1" x14ac:dyDescent="0.2"/>
    <row r="355" spans="1:38" s="222" customFormat="1" ht="12.75" customHeight="1" x14ac:dyDescent="0.2">
      <c r="A355" s="196"/>
      <c r="B355" s="196"/>
      <c r="C355" s="196"/>
      <c r="D355" s="196"/>
      <c r="E355" s="196"/>
      <c r="F355" s="196"/>
      <c r="G355" s="196"/>
      <c r="H355" s="196"/>
      <c r="I355" s="196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  <c r="AI355" s="196"/>
      <c r="AJ355" s="196"/>
      <c r="AK355" s="196"/>
      <c r="AL355" s="196"/>
    </row>
    <row r="356" spans="1:38" ht="12.75" customHeight="1" x14ac:dyDescent="0.2"/>
    <row r="357" spans="1:38" ht="12.75" customHeight="1" x14ac:dyDescent="0.2">
      <c r="C357" s="226"/>
    </row>
    <row r="358" spans="1:38" ht="12.75" customHeight="1" x14ac:dyDescent="0.2">
      <c r="C358" s="227"/>
      <c r="D358" s="227"/>
    </row>
    <row r="359" spans="1:38" ht="12.75" customHeight="1" x14ac:dyDescent="0.2"/>
    <row r="360" spans="1:38" ht="12.75" customHeight="1" x14ac:dyDescent="0.2"/>
    <row r="361" spans="1:38" ht="12.75" customHeight="1" x14ac:dyDescent="0.2"/>
    <row r="362" spans="1:38" ht="12.75" customHeight="1" x14ac:dyDescent="0.2"/>
    <row r="370" spans="1:3" ht="15" x14ac:dyDescent="0.25">
      <c r="A370" s="224"/>
      <c r="B370" s="222"/>
    </row>
    <row r="374" spans="1:3" x14ac:dyDescent="0.2">
      <c r="C374" s="21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CA2EC-9A53-4916-9070-A1E3E99FB38C}">
  <sheetPr>
    <pageSetUpPr fitToPage="1"/>
  </sheetPr>
  <dimension ref="A1:Q333"/>
  <sheetViews>
    <sheetView showGridLines="0" topLeftCell="A67" zoomScaleNormal="100" zoomScaleSheetLayoutView="40" workbookViewId="0">
      <selection activeCell="C85" sqref="C85:D105"/>
    </sheetView>
  </sheetViews>
  <sheetFormatPr defaultRowHeight="12.75" x14ac:dyDescent="0.2"/>
  <cols>
    <col min="1" max="1" width="12.7109375" style="131" customWidth="1"/>
    <col min="2" max="2" width="43" style="131" bestFit="1" customWidth="1"/>
    <col min="3" max="3" width="14" style="131" bestFit="1" customWidth="1"/>
    <col min="4" max="4" width="16.85546875" style="131" customWidth="1"/>
    <col min="5" max="5" width="13.140625" style="131" customWidth="1"/>
    <col min="6" max="6" width="14" style="131" bestFit="1" customWidth="1"/>
    <col min="7" max="7" width="8" style="131" bestFit="1" customWidth="1"/>
    <col min="8" max="8" width="4.5703125" style="131" bestFit="1" customWidth="1"/>
    <col min="9" max="9" width="13.5703125" style="131" customWidth="1"/>
    <col min="10" max="10" width="13" style="131" customWidth="1"/>
    <col min="11" max="11" width="12.5703125" style="131" customWidth="1"/>
    <col min="12" max="12" width="14" style="131" bestFit="1" customWidth="1"/>
    <col min="13" max="13" width="17.85546875" style="131" bestFit="1" customWidth="1"/>
    <col min="14" max="14" width="9.140625" style="131"/>
    <col min="15" max="15" width="15.7109375" style="131" bestFit="1" customWidth="1"/>
    <col min="16" max="16" width="11" style="131" customWidth="1"/>
    <col min="17" max="17" width="10.28515625" style="131" customWidth="1"/>
    <col min="18" max="18" width="13.85546875" style="131" customWidth="1"/>
    <col min="19" max="256" width="9.140625" style="131"/>
    <col min="257" max="257" width="12.7109375" style="131" customWidth="1"/>
    <col min="258" max="258" width="43" style="131" bestFit="1" customWidth="1"/>
    <col min="259" max="259" width="12.85546875" style="131" bestFit="1" customWidth="1"/>
    <col min="260" max="260" width="12.42578125" style="131" customWidth="1"/>
    <col min="261" max="261" width="10.28515625" style="131" customWidth="1"/>
    <col min="262" max="262" width="10.140625" style="131" bestFit="1" customWidth="1"/>
    <col min="263" max="263" width="10.42578125" style="131" bestFit="1" customWidth="1"/>
    <col min="264" max="264" width="15" style="131" bestFit="1" customWidth="1"/>
    <col min="265" max="265" width="9.42578125" style="131" bestFit="1" customWidth="1"/>
    <col min="266" max="266" width="13" style="131" bestFit="1" customWidth="1"/>
    <col min="267" max="267" width="16.28515625" style="131" customWidth="1"/>
    <col min="268" max="268" width="14" style="131" bestFit="1" customWidth="1"/>
    <col min="269" max="269" width="17.85546875" style="131" bestFit="1" customWidth="1"/>
    <col min="270" max="270" width="9.140625" style="131"/>
    <col min="271" max="271" width="15.7109375" style="131" bestFit="1" customWidth="1"/>
    <col min="272" max="272" width="11" style="131" customWidth="1"/>
    <col min="273" max="273" width="10.28515625" style="131" customWidth="1"/>
    <col min="274" max="274" width="13.85546875" style="131" customWidth="1"/>
    <col min="275" max="512" width="9.140625" style="131"/>
    <col min="513" max="513" width="12.7109375" style="131" customWidth="1"/>
    <col min="514" max="514" width="43" style="131" bestFit="1" customWidth="1"/>
    <col min="515" max="515" width="12.85546875" style="131" bestFit="1" customWidth="1"/>
    <col min="516" max="516" width="12.42578125" style="131" customWidth="1"/>
    <col min="517" max="517" width="10.28515625" style="131" customWidth="1"/>
    <col min="518" max="518" width="10.140625" style="131" bestFit="1" customWidth="1"/>
    <col min="519" max="519" width="10.42578125" style="131" bestFit="1" customWidth="1"/>
    <col min="520" max="520" width="15" style="131" bestFit="1" customWidth="1"/>
    <col min="521" max="521" width="9.42578125" style="131" bestFit="1" customWidth="1"/>
    <col min="522" max="522" width="13" style="131" bestFit="1" customWidth="1"/>
    <col min="523" max="523" width="16.28515625" style="131" customWidth="1"/>
    <col min="524" max="524" width="14" style="131" bestFit="1" customWidth="1"/>
    <col min="525" max="525" width="17.85546875" style="131" bestFit="1" customWidth="1"/>
    <col min="526" max="526" width="9.140625" style="131"/>
    <col min="527" max="527" width="15.7109375" style="131" bestFit="1" customWidth="1"/>
    <col min="528" max="528" width="11" style="131" customWidth="1"/>
    <col min="529" max="529" width="10.28515625" style="131" customWidth="1"/>
    <col min="530" max="530" width="13.85546875" style="131" customWidth="1"/>
    <col min="531" max="768" width="9.140625" style="131"/>
    <col min="769" max="769" width="12.7109375" style="131" customWidth="1"/>
    <col min="770" max="770" width="43" style="131" bestFit="1" customWidth="1"/>
    <col min="771" max="771" width="12.85546875" style="131" bestFit="1" customWidth="1"/>
    <col min="772" max="772" width="12.42578125" style="131" customWidth="1"/>
    <col min="773" max="773" width="10.28515625" style="131" customWidth="1"/>
    <col min="774" max="774" width="10.140625" style="131" bestFit="1" customWidth="1"/>
    <col min="775" max="775" width="10.42578125" style="131" bestFit="1" customWidth="1"/>
    <col min="776" max="776" width="15" style="131" bestFit="1" customWidth="1"/>
    <col min="777" max="777" width="9.42578125" style="131" bestFit="1" customWidth="1"/>
    <col min="778" max="778" width="13" style="131" bestFit="1" customWidth="1"/>
    <col min="779" max="779" width="16.28515625" style="131" customWidth="1"/>
    <col min="780" max="780" width="14" style="131" bestFit="1" customWidth="1"/>
    <col min="781" max="781" width="17.85546875" style="131" bestFit="1" customWidth="1"/>
    <col min="782" max="782" width="9.140625" style="131"/>
    <col min="783" max="783" width="15.7109375" style="131" bestFit="1" customWidth="1"/>
    <col min="784" max="784" width="11" style="131" customWidth="1"/>
    <col min="785" max="785" width="10.28515625" style="131" customWidth="1"/>
    <col min="786" max="786" width="13.85546875" style="131" customWidth="1"/>
    <col min="787" max="1024" width="9.140625" style="131"/>
    <col min="1025" max="1025" width="12.7109375" style="131" customWidth="1"/>
    <col min="1026" max="1026" width="43" style="131" bestFit="1" customWidth="1"/>
    <col min="1027" max="1027" width="12.85546875" style="131" bestFit="1" customWidth="1"/>
    <col min="1028" max="1028" width="12.42578125" style="131" customWidth="1"/>
    <col min="1029" max="1029" width="10.28515625" style="131" customWidth="1"/>
    <col min="1030" max="1030" width="10.140625" style="131" bestFit="1" customWidth="1"/>
    <col min="1031" max="1031" width="10.42578125" style="131" bestFit="1" customWidth="1"/>
    <col min="1032" max="1032" width="15" style="131" bestFit="1" customWidth="1"/>
    <col min="1033" max="1033" width="9.42578125" style="131" bestFit="1" customWidth="1"/>
    <col min="1034" max="1034" width="13" style="131" bestFit="1" customWidth="1"/>
    <col min="1035" max="1035" width="16.28515625" style="131" customWidth="1"/>
    <col min="1036" max="1036" width="14" style="131" bestFit="1" customWidth="1"/>
    <col min="1037" max="1037" width="17.85546875" style="131" bestFit="1" customWidth="1"/>
    <col min="1038" max="1038" width="9.140625" style="131"/>
    <col min="1039" max="1039" width="15.7109375" style="131" bestFit="1" customWidth="1"/>
    <col min="1040" max="1040" width="11" style="131" customWidth="1"/>
    <col min="1041" max="1041" width="10.28515625" style="131" customWidth="1"/>
    <col min="1042" max="1042" width="13.85546875" style="131" customWidth="1"/>
    <col min="1043" max="1280" width="9.140625" style="131"/>
    <col min="1281" max="1281" width="12.7109375" style="131" customWidth="1"/>
    <col min="1282" max="1282" width="43" style="131" bestFit="1" customWidth="1"/>
    <col min="1283" max="1283" width="12.85546875" style="131" bestFit="1" customWidth="1"/>
    <col min="1284" max="1284" width="12.42578125" style="131" customWidth="1"/>
    <col min="1285" max="1285" width="10.28515625" style="131" customWidth="1"/>
    <col min="1286" max="1286" width="10.140625" style="131" bestFit="1" customWidth="1"/>
    <col min="1287" max="1287" width="10.42578125" style="131" bestFit="1" customWidth="1"/>
    <col min="1288" max="1288" width="15" style="131" bestFit="1" customWidth="1"/>
    <col min="1289" max="1289" width="9.42578125" style="131" bestFit="1" customWidth="1"/>
    <col min="1290" max="1290" width="13" style="131" bestFit="1" customWidth="1"/>
    <col min="1291" max="1291" width="16.28515625" style="131" customWidth="1"/>
    <col min="1292" max="1292" width="14" style="131" bestFit="1" customWidth="1"/>
    <col min="1293" max="1293" width="17.85546875" style="131" bestFit="1" customWidth="1"/>
    <col min="1294" max="1294" width="9.140625" style="131"/>
    <col min="1295" max="1295" width="15.7109375" style="131" bestFit="1" customWidth="1"/>
    <col min="1296" max="1296" width="11" style="131" customWidth="1"/>
    <col min="1297" max="1297" width="10.28515625" style="131" customWidth="1"/>
    <col min="1298" max="1298" width="13.85546875" style="131" customWidth="1"/>
    <col min="1299" max="1536" width="9.140625" style="131"/>
    <col min="1537" max="1537" width="12.7109375" style="131" customWidth="1"/>
    <col min="1538" max="1538" width="43" style="131" bestFit="1" customWidth="1"/>
    <col min="1539" max="1539" width="12.85546875" style="131" bestFit="1" customWidth="1"/>
    <col min="1540" max="1540" width="12.42578125" style="131" customWidth="1"/>
    <col min="1541" max="1541" width="10.28515625" style="131" customWidth="1"/>
    <col min="1542" max="1542" width="10.140625" style="131" bestFit="1" customWidth="1"/>
    <col min="1543" max="1543" width="10.42578125" style="131" bestFit="1" customWidth="1"/>
    <col min="1544" max="1544" width="15" style="131" bestFit="1" customWidth="1"/>
    <col min="1545" max="1545" width="9.42578125" style="131" bestFit="1" customWidth="1"/>
    <col min="1546" max="1546" width="13" style="131" bestFit="1" customWidth="1"/>
    <col min="1547" max="1547" width="16.28515625" style="131" customWidth="1"/>
    <col min="1548" max="1548" width="14" style="131" bestFit="1" customWidth="1"/>
    <col min="1549" max="1549" width="17.85546875" style="131" bestFit="1" customWidth="1"/>
    <col min="1550" max="1550" width="9.140625" style="131"/>
    <col min="1551" max="1551" width="15.7109375" style="131" bestFit="1" customWidth="1"/>
    <col min="1552" max="1552" width="11" style="131" customWidth="1"/>
    <col min="1553" max="1553" width="10.28515625" style="131" customWidth="1"/>
    <col min="1554" max="1554" width="13.85546875" style="131" customWidth="1"/>
    <col min="1555" max="1792" width="9.140625" style="131"/>
    <col min="1793" max="1793" width="12.7109375" style="131" customWidth="1"/>
    <col min="1794" max="1794" width="43" style="131" bestFit="1" customWidth="1"/>
    <col min="1795" max="1795" width="12.85546875" style="131" bestFit="1" customWidth="1"/>
    <col min="1796" max="1796" width="12.42578125" style="131" customWidth="1"/>
    <col min="1797" max="1797" width="10.28515625" style="131" customWidth="1"/>
    <col min="1798" max="1798" width="10.140625" style="131" bestFit="1" customWidth="1"/>
    <col min="1799" max="1799" width="10.42578125" style="131" bestFit="1" customWidth="1"/>
    <col min="1800" max="1800" width="15" style="131" bestFit="1" customWidth="1"/>
    <col min="1801" max="1801" width="9.42578125" style="131" bestFit="1" customWidth="1"/>
    <col min="1802" max="1802" width="13" style="131" bestFit="1" customWidth="1"/>
    <col min="1803" max="1803" width="16.28515625" style="131" customWidth="1"/>
    <col min="1804" max="1804" width="14" style="131" bestFit="1" customWidth="1"/>
    <col min="1805" max="1805" width="17.85546875" style="131" bestFit="1" customWidth="1"/>
    <col min="1806" max="1806" width="9.140625" style="131"/>
    <col min="1807" max="1807" width="15.7109375" style="131" bestFit="1" customWidth="1"/>
    <col min="1808" max="1808" width="11" style="131" customWidth="1"/>
    <col min="1809" max="1809" width="10.28515625" style="131" customWidth="1"/>
    <col min="1810" max="1810" width="13.85546875" style="131" customWidth="1"/>
    <col min="1811" max="2048" width="9.140625" style="131"/>
    <col min="2049" max="2049" width="12.7109375" style="131" customWidth="1"/>
    <col min="2050" max="2050" width="43" style="131" bestFit="1" customWidth="1"/>
    <col min="2051" max="2051" width="12.85546875" style="131" bestFit="1" customWidth="1"/>
    <col min="2052" max="2052" width="12.42578125" style="131" customWidth="1"/>
    <col min="2053" max="2053" width="10.28515625" style="131" customWidth="1"/>
    <col min="2054" max="2054" width="10.140625" style="131" bestFit="1" customWidth="1"/>
    <col min="2055" max="2055" width="10.42578125" style="131" bestFit="1" customWidth="1"/>
    <col min="2056" max="2056" width="15" style="131" bestFit="1" customWidth="1"/>
    <col min="2057" max="2057" width="9.42578125" style="131" bestFit="1" customWidth="1"/>
    <col min="2058" max="2058" width="13" style="131" bestFit="1" customWidth="1"/>
    <col min="2059" max="2059" width="16.28515625" style="131" customWidth="1"/>
    <col min="2060" max="2060" width="14" style="131" bestFit="1" customWidth="1"/>
    <col min="2061" max="2061" width="17.85546875" style="131" bestFit="1" customWidth="1"/>
    <col min="2062" max="2062" width="9.140625" style="131"/>
    <col min="2063" max="2063" width="15.7109375" style="131" bestFit="1" customWidth="1"/>
    <col min="2064" max="2064" width="11" style="131" customWidth="1"/>
    <col min="2065" max="2065" width="10.28515625" style="131" customWidth="1"/>
    <col min="2066" max="2066" width="13.85546875" style="131" customWidth="1"/>
    <col min="2067" max="2304" width="9.140625" style="131"/>
    <col min="2305" max="2305" width="12.7109375" style="131" customWidth="1"/>
    <col min="2306" max="2306" width="43" style="131" bestFit="1" customWidth="1"/>
    <col min="2307" max="2307" width="12.85546875" style="131" bestFit="1" customWidth="1"/>
    <col min="2308" max="2308" width="12.42578125" style="131" customWidth="1"/>
    <col min="2309" max="2309" width="10.28515625" style="131" customWidth="1"/>
    <col min="2310" max="2310" width="10.140625" style="131" bestFit="1" customWidth="1"/>
    <col min="2311" max="2311" width="10.42578125" style="131" bestFit="1" customWidth="1"/>
    <col min="2312" max="2312" width="15" style="131" bestFit="1" customWidth="1"/>
    <col min="2313" max="2313" width="9.42578125" style="131" bestFit="1" customWidth="1"/>
    <col min="2314" max="2314" width="13" style="131" bestFit="1" customWidth="1"/>
    <col min="2315" max="2315" width="16.28515625" style="131" customWidth="1"/>
    <col min="2316" max="2316" width="14" style="131" bestFit="1" customWidth="1"/>
    <col min="2317" max="2317" width="17.85546875" style="131" bestFit="1" customWidth="1"/>
    <col min="2318" max="2318" width="9.140625" style="131"/>
    <col min="2319" max="2319" width="15.7109375" style="131" bestFit="1" customWidth="1"/>
    <col min="2320" max="2320" width="11" style="131" customWidth="1"/>
    <col min="2321" max="2321" width="10.28515625" style="131" customWidth="1"/>
    <col min="2322" max="2322" width="13.85546875" style="131" customWidth="1"/>
    <col min="2323" max="2560" width="9.140625" style="131"/>
    <col min="2561" max="2561" width="12.7109375" style="131" customWidth="1"/>
    <col min="2562" max="2562" width="43" style="131" bestFit="1" customWidth="1"/>
    <col min="2563" max="2563" width="12.85546875" style="131" bestFit="1" customWidth="1"/>
    <col min="2564" max="2564" width="12.42578125" style="131" customWidth="1"/>
    <col min="2565" max="2565" width="10.28515625" style="131" customWidth="1"/>
    <col min="2566" max="2566" width="10.140625" style="131" bestFit="1" customWidth="1"/>
    <col min="2567" max="2567" width="10.42578125" style="131" bestFit="1" customWidth="1"/>
    <col min="2568" max="2568" width="15" style="131" bestFit="1" customWidth="1"/>
    <col min="2569" max="2569" width="9.42578125" style="131" bestFit="1" customWidth="1"/>
    <col min="2570" max="2570" width="13" style="131" bestFit="1" customWidth="1"/>
    <col min="2571" max="2571" width="16.28515625" style="131" customWidth="1"/>
    <col min="2572" max="2572" width="14" style="131" bestFit="1" customWidth="1"/>
    <col min="2573" max="2573" width="17.85546875" style="131" bestFit="1" customWidth="1"/>
    <col min="2574" max="2574" width="9.140625" style="131"/>
    <col min="2575" max="2575" width="15.7109375" style="131" bestFit="1" customWidth="1"/>
    <col min="2576" max="2576" width="11" style="131" customWidth="1"/>
    <col min="2577" max="2577" width="10.28515625" style="131" customWidth="1"/>
    <col min="2578" max="2578" width="13.85546875" style="131" customWidth="1"/>
    <col min="2579" max="2816" width="9.140625" style="131"/>
    <col min="2817" max="2817" width="12.7109375" style="131" customWidth="1"/>
    <col min="2818" max="2818" width="43" style="131" bestFit="1" customWidth="1"/>
    <col min="2819" max="2819" width="12.85546875" style="131" bestFit="1" customWidth="1"/>
    <col min="2820" max="2820" width="12.42578125" style="131" customWidth="1"/>
    <col min="2821" max="2821" width="10.28515625" style="131" customWidth="1"/>
    <col min="2822" max="2822" width="10.140625" style="131" bestFit="1" customWidth="1"/>
    <col min="2823" max="2823" width="10.42578125" style="131" bestFit="1" customWidth="1"/>
    <col min="2824" max="2824" width="15" style="131" bestFit="1" customWidth="1"/>
    <col min="2825" max="2825" width="9.42578125" style="131" bestFit="1" customWidth="1"/>
    <col min="2826" max="2826" width="13" style="131" bestFit="1" customWidth="1"/>
    <col min="2827" max="2827" width="16.28515625" style="131" customWidth="1"/>
    <col min="2828" max="2828" width="14" style="131" bestFit="1" customWidth="1"/>
    <col min="2829" max="2829" width="17.85546875" style="131" bestFit="1" customWidth="1"/>
    <col min="2830" max="2830" width="9.140625" style="131"/>
    <col min="2831" max="2831" width="15.7109375" style="131" bestFit="1" customWidth="1"/>
    <col min="2832" max="2832" width="11" style="131" customWidth="1"/>
    <col min="2833" max="2833" width="10.28515625" style="131" customWidth="1"/>
    <col min="2834" max="2834" width="13.85546875" style="131" customWidth="1"/>
    <col min="2835" max="3072" width="9.140625" style="131"/>
    <col min="3073" max="3073" width="12.7109375" style="131" customWidth="1"/>
    <col min="3074" max="3074" width="43" style="131" bestFit="1" customWidth="1"/>
    <col min="3075" max="3075" width="12.85546875" style="131" bestFit="1" customWidth="1"/>
    <col min="3076" max="3076" width="12.42578125" style="131" customWidth="1"/>
    <col min="3077" max="3077" width="10.28515625" style="131" customWidth="1"/>
    <col min="3078" max="3078" width="10.140625" style="131" bestFit="1" customWidth="1"/>
    <col min="3079" max="3079" width="10.42578125" style="131" bestFit="1" customWidth="1"/>
    <col min="3080" max="3080" width="15" style="131" bestFit="1" customWidth="1"/>
    <col min="3081" max="3081" width="9.42578125" style="131" bestFit="1" customWidth="1"/>
    <col min="3082" max="3082" width="13" style="131" bestFit="1" customWidth="1"/>
    <col min="3083" max="3083" width="16.28515625" style="131" customWidth="1"/>
    <col min="3084" max="3084" width="14" style="131" bestFit="1" customWidth="1"/>
    <col min="3085" max="3085" width="17.85546875" style="131" bestFit="1" customWidth="1"/>
    <col min="3086" max="3086" width="9.140625" style="131"/>
    <col min="3087" max="3087" width="15.7109375" style="131" bestFit="1" customWidth="1"/>
    <col min="3088" max="3088" width="11" style="131" customWidth="1"/>
    <col min="3089" max="3089" width="10.28515625" style="131" customWidth="1"/>
    <col min="3090" max="3090" width="13.85546875" style="131" customWidth="1"/>
    <col min="3091" max="3328" width="9.140625" style="131"/>
    <col min="3329" max="3329" width="12.7109375" style="131" customWidth="1"/>
    <col min="3330" max="3330" width="43" style="131" bestFit="1" customWidth="1"/>
    <col min="3331" max="3331" width="12.85546875" style="131" bestFit="1" customWidth="1"/>
    <col min="3332" max="3332" width="12.42578125" style="131" customWidth="1"/>
    <col min="3333" max="3333" width="10.28515625" style="131" customWidth="1"/>
    <col min="3334" max="3334" width="10.140625" style="131" bestFit="1" customWidth="1"/>
    <col min="3335" max="3335" width="10.42578125" style="131" bestFit="1" customWidth="1"/>
    <col min="3336" max="3336" width="15" style="131" bestFit="1" customWidth="1"/>
    <col min="3337" max="3337" width="9.42578125" style="131" bestFit="1" customWidth="1"/>
    <col min="3338" max="3338" width="13" style="131" bestFit="1" customWidth="1"/>
    <col min="3339" max="3339" width="16.28515625" style="131" customWidth="1"/>
    <col min="3340" max="3340" width="14" style="131" bestFit="1" customWidth="1"/>
    <col min="3341" max="3341" width="17.85546875" style="131" bestFit="1" customWidth="1"/>
    <col min="3342" max="3342" width="9.140625" style="131"/>
    <col min="3343" max="3343" width="15.7109375" style="131" bestFit="1" customWidth="1"/>
    <col min="3344" max="3344" width="11" style="131" customWidth="1"/>
    <col min="3345" max="3345" width="10.28515625" style="131" customWidth="1"/>
    <col min="3346" max="3346" width="13.85546875" style="131" customWidth="1"/>
    <col min="3347" max="3584" width="9.140625" style="131"/>
    <col min="3585" max="3585" width="12.7109375" style="131" customWidth="1"/>
    <col min="3586" max="3586" width="43" style="131" bestFit="1" customWidth="1"/>
    <col min="3587" max="3587" width="12.85546875" style="131" bestFit="1" customWidth="1"/>
    <col min="3588" max="3588" width="12.42578125" style="131" customWidth="1"/>
    <col min="3589" max="3589" width="10.28515625" style="131" customWidth="1"/>
    <col min="3590" max="3590" width="10.140625" style="131" bestFit="1" customWidth="1"/>
    <col min="3591" max="3591" width="10.42578125" style="131" bestFit="1" customWidth="1"/>
    <col min="3592" max="3592" width="15" style="131" bestFit="1" customWidth="1"/>
    <col min="3593" max="3593" width="9.42578125" style="131" bestFit="1" customWidth="1"/>
    <col min="3594" max="3594" width="13" style="131" bestFit="1" customWidth="1"/>
    <col min="3595" max="3595" width="16.28515625" style="131" customWidth="1"/>
    <col min="3596" max="3596" width="14" style="131" bestFit="1" customWidth="1"/>
    <col min="3597" max="3597" width="17.85546875" style="131" bestFit="1" customWidth="1"/>
    <col min="3598" max="3598" width="9.140625" style="131"/>
    <col min="3599" max="3599" width="15.7109375" style="131" bestFit="1" customWidth="1"/>
    <col min="3600" max="3600" width="11" style="131" customWidth="1"/>
    <col min="3601" max="3601" width="10.28515625" style="131" customWidth="1"/>
    <col min="3602" max="3602" width="13.85546875" style="131" customWidth="1"/>
    <col min="3603" max="3840" width="9.140625" style="131"/>
    <col min="3841" max="3841" width="12.7109375" style="131" customWidth="1"/>
    <col min="3842" max="3842" width="43" style="131" bestFit="1" customWidth="1"/>
    <col min="3843" max="3843" width="12.85546875" style="131" bestFit="1" customWidth="1"/>
    <col min="3844" max="3844" width="12.42578125" style="131" customWidth="1"/>
    <col min="3845" max="3845" width="10.28515625" style="131" customWidth="1"/>
    <col min="3846" max="3846" width="10.140625" style="131" bestFit="1" customWidth="1"/>
    <col min="3847" max="3847" width="10.42578125" style="131" bestFit="1" customWidth="1"/>
    <col min="3848" max="3848" width="15" style="131" bestFit="1" customWidth="1"/>
    <col min="3849" max="3849" width="9.42578125" style="131" bestFit="1" customWidth="1"/>
    <col min="3850" max="3850" width="13" style="131" bestFit="1" customWidth="1"/>
    <col min="3851" max="3851" width="16.28515625" style="131" customWidth="1"/>
    <col min="3852" max="3852" width="14" style="131" bestFit="1" customWidth="1"/>
    <col min="3853" max="3853" width="17.85546875" style="131" bestFit="1" customWidth="1"/>
    <col min="3854" max="3854" width="9.140625" style="131"/>
    <col min="3855" max="3855" width="15.7109375" style="131" bestFit="1" customWidth="1"/>
    <col min="3856" max="3856" width="11" style="131" customWidth="1"/>
    <col min="3857" max="3857" width="10.28515625" style="131" customWidth="1"/>
    <col min="3858" max="3858" width="13.85546875" style="131" customWidth="1"/>
    <col min="3859" max="4096" width="9.140625" style="131"/>
    <col min="4097" max="4097" width="12.7109375" style="131" customWidth="1"/>
    <col min="4098" max="4098" width="43" style="131" bestFit="1" customWidth="1"/>
    <col min="4099" max="4099" width="12.85546875" style="131" bestFit="1" customWidth="1"/>
    <col min="4100" max="4100" width="12.42578125" style="131" customWidth="1"/>
    <col min="4101" max="4101" width="10.28515625" style="131" customWidth="1"/>
    <col min="4102" max="4102" width="10.140625" style="131" bestFit="1" customWidth="1"/>
    <col min="4103" max="4103" width="10.42578125" style="131" bestFit="1" customWidth="1"/>
    <col min="4104" max="4104" width="15" style="131" bestFit="1" customWidth="1"/>
    <col min="4105" max="4105" width="9.42578125" style="131" bestFit="1" customWidth="1"/>
    <col min="4106" max="4106" width="13" style="131" bestFit="1" customWidth="1"/>
    <col min="4107" max="4107" width="16.28515625" style="131" customWidth="1"/>
    <col min="4108" max="4108" width="14" style="131" bestFit="1" customWidth="1"/>
    <col min="4109" max="4109" width="17.85546875" style="131" bestFit="1" customWidth="1"/>
    <col min="4110" max="4110" width="9.140625" style="131"/>
    <col min="4111" max="4111" width="15.7109375" style="131" bestFit="1" customWidth="1"/>
    <col min="4112" max="4112" width="11" style="131" customWidth="1"/>
    <col min="4113" max="4113" width="10.28515625" style="131" customWidth="1"/>
    <col min="4114" max="4114" width="13.85546875" style="131" customWidth="1"/>
    <col min="4115" max="4352" width="9.140625" style="131"/>
    <col min="4353" max="4353" width="12.7109375" style="131" customWidth="1"/>
    <col min="4354" max="4354" width="43" style="131" bestFit="1" customWidth="1"/>
    <col min="4355" max="4355" width="12.85546875" style="131" bestFit="1" customWidth="1"/>
    <col min="4356" max="4356" width="12.42578125" style="131" customWidth="1"/>
    <col min="4357" max="4357" width="10.28515625" style="131" customWidth="1"/>
    <col min="4358" max="4358" width="10.140625" style="131" bestFit="1" customWidth="1"/>
    <col min="4359" max="4359" width="10.42578125" style="131" bestFit="1" customWidth="1"/>
    <col min="4360" max="4360" width="15" style="131" bestFit="1" customWidth="1"/>
    <col min="4361" max="4361" width="9.42578125" style="131" bestFit="1" customWidth="1"/>
    <col min="4362" max="4362" width="13" style="131" bestFit="1" customWidth="1"/>
    <col min="4363" max="4363" width="16.28515625" style="131" customWidth="1"/>
    <col min="4364" max="4364" width="14" style="131" bestFit="1" customWidth="1"/>
    <col min="4365" max="4365" width="17.85546875" style="131" bestFit="1" customWidth="1"/>
    <col min="4366" max="4366" width="9.140625" style="131"/>
    <col min="4367" max="4367" width="15.7109375" style="131" bestFit="1" customWidth="1"/>
    <col min="4368" max="4368" width="11" style="131" customWidth="1"/>
    <col min="4369" max="4369" width="10.28515625" style="131" customWidth="1"/>
    <col min="4370" max="4370" width="13.85546875" style="131" customWidth="1"/>
    <col min="4371" max="4608" width="9.140625" style="131"/>
    <col min="4609" max="4609" width="12.7109375" style="131" customWidth="1"/>
    <col min="4610" max="4610" width="43" style="131" bestFit="1" customWidth="1"/>
    <col min="4611" max="4611" width="12.85546875" style="131" bestFit="1" customWidth="1"/>
    <col min="4612" max="4612" width="12.42578125" style="131" customWidth="1"/>
    <col min="4613" max="4613" width="10.28515625" style="131" customWidth="1"/>
    <col min="4614" max="4614" width="10.140625" style="131" bestFit="1" customWidth="1"/>
    <col min="4615" max="4615" width="10.42578125" style="131" bestFit="1" customWidth="1"/>
    <col min="4616" max="4616" width="15" style="131" bestFit="1" customWidth="1"/>
    <col min="4617" max="4617" width="9.42578125" style="131" bestFit="1" customWidth="1"/>
    <col min="4618" max="4618" width="13" style="131" bestFit="1" customWidth="1"/>
    <col min="4619" max="4619" width="16.28515625" style="131" customWidth="1"/>
    <col min="4620" max="4620" width="14" style="131" bestFit="1" customWidth="1"/>
    <col min="4621" max="4621" width="17.85546875" style="131" bestFit="1" customWidth="1"/>
    <col min="4622" max="4622" width="9.140625" style="131"/>
    <col min="4623" max="4623" width="15.7109375" style="131" bestFit="1" customWidth="1"/>
    <col min="4624" max="4624" width="11" style="131" customWidth="1"/>
    <col min="4625" max="4625" width="10.28515625" style="131" customWidth="1"/>
    <col min="4626" max="4626" width="13.85546875" style="131" customWidth="1"/>
    <col min="4627" max="4864" width="9.140625" style="131"/>
    <col min="4865" max="4865" width="12.7109375" style="131" customWidth="1"/>
    <col min="4866" max="4866" width="43" style="131" bestFit="1" customWidth="1"/>
    <col min="4867" max="4867" width="12.85546875" style="131" bestFit="1" customWidth="1"/>
    <col min="4868" max="4868" width="12.42578125" style="131" customWidth="1"/>
    <col min="4869" max="4869" width="10.28515625" style="131" customWidth="1"/>
    <col min="4870" max="4870" width="10.140625" style="131" bestFit="1" customWidth="1"/>
    <col min="4871" max="4871" width="10.42578125" style="131" bestFit="1" customWidth="1"/>
    <col min="4872" max="4872" width="15" style="131" bestFit="1" customWidth="1"/>
    <col min="4873" max="4873" width="9.42578125" style="131" bestFit="1" customWidth="1"/>
    <col min="4874" max="4874" width="13" style="131" bestFit="1" customWidth="1"/>
    <col min="4875" max="4875" width="16.28515625" style="131" customWidth="1"/>
    <col min="4876" max="4876" width="14" style="131" bestFit="1" customWidth="1"/>
    <col min="4877" max="4877" width="17.85546875" style="131" bestFit="1" customWidth="1"/>
    <col min="4878" max="4878" width="9.140625" style="131"/>
    <col min="4879" max="4879" width="15.7109375" style="131" bestFit="1" customWidth="1"/>
    <col min="4880" max="4880" width="11" style="131" customWidth="1"/>
    <col min="4881" max="4881" width="10.28515625" style="131" customWidth="1"/>
    <col min="4882" max="4882" width="13.85546875" style="131" customWidth="1"/>
    <col min="4883" max="5120" width="9.140625" style="131"/>
    <col min="5121" max="5121" width="12.7109375" style="131" customWidth="1"/>
    <col min="5122" max="5122" width="43" style="131" bestFit="1" customWidth="1"/>
    <col min="5123" max="5123" width="12.85546875" style="131" bestFit="1" customWidth="1"/>
    <col min="5124" max="5124" width="12.42578125" style="131" customWidth="1"/>
    <col min="5125" max="5125" width="10.28515625" style="131" customWidth="1"/>
    <col min="5126" max="5126" width="10.140625" style="131" bestFit="1" customWidth="1"/>
    <col min="5127" max="5127" width="10.42578125" style="131" bestFit="1" customWidth="1"/>
    <col min="5128" max="5128" width="15" style="131" bestFit="1" customWidth="1"/>
    <col min="5129" max="5129" width="9.42578125" style="131" bestFit="1" customWidth="1"/>
    <col min="5130" max="5130" width="13" style="131" bestFit="1" customWidth="1"/>
    <col min="5131" max="5131" width="16.28515625" style="131" customWidth="1"/>
    <col min="5132" max="5132" width="14" style="131" bestFit="1" customWidth="1"/>
    <col min="5133" max="5133" width="17.85546875" style="131" bestFit="1" customWidth="1"/>
    <col min="5134" max="5134" width="9.140625" style="131"/>
    <col min="5135" max="5135" width="15.7109375" style="131" bestFit="1" customWidth="1"/>
    <col min="5136" max="5136" width="11" style="131" customWidth="1"/>
    <col min="5137" max="5137" width="10.28515625" style="131" customWidth="1"/>
    <col min="5138" max="5138" width="13.85546875" style="131" customWidth="1"/>
    <col min="5139" max="5376" width="9.140625" style="131"/>
    <col min="5377" max="5377" width="12.7109375" style="131" customWidth="1"/>
    <col min="5378" max="5378" width="43" style="131" bestFit="1" customWidth="1"/>
    <col min="5379" max="5379" width="12.85546875" style="131" bestFit="1" customWidth="1"/>
    <col min="5380" max="5380" width="12.42578125" style="131" customWidth="1"/>
    <col min="5381" max="5381" width="10.28515625" style="131" customWidth="1"/>
    <col min="5382" max="5382" width="10.140625" style="131" bestFit="1" customWidth="1"/>
    <col min="5383" max="5383" width="10.42578125" style="131" bestFit="1" customWidth="1"/>
    <col min="5384" max="5384" width="15" style="131" bestFit="1" customWidth="1"/>
    <col min="5385" max="5385" width="9.42578125" style="131" bestFit="1" customWidth="1"/>
    <col min="5386" max="5386" width="13" style="131" bestFit="1" customWidth="1"/>
    <col min="5387" max="5387" width="16.28515625" style="131" customWidth="1"/>
    <col min="5388" max="5388" width="14" style="131" bestFit="1" customWidth="1"/>
    <col min="5389" max="5389" width="17.85546875" style="131" bestFit="1" customWidth="1"/>
    <col min="5390" max="5390" width="9.140625" style="131"/>
    <col min="5391" max="5391" width="15.7109375" style="131" bestFit="1" customWidth="1"/>
    <col min="5392" max="5392" width="11" style="131" customWidth="1"/>
    <col min="5393" max="5393" width="10.28515625" style="131" customWidth="1"/>
    <col min="5394" max="5394" width="13.85546875" style="131" customWidth="1"/>
    <col min="5395" max="5632" width="9.140625" style="131"/>
    <col min="5633" max="5633" width="12.7109375" style="131" customWidth="1"/>
    <col min="5634" max="5634" width="43" style="131" bestFit="1" customWidth="1"/>
    <col min="5635" max="5635" width="12.85546875" style="131" bestFit="1" customWidth="1"/>
    <col min="5636" max="5636" width="12.42578125" style="131" customWidth="1"/>
    <col min="5637" max="5637" width="10.28515625" style="131" customWidth="1"/>
    <col min="5638" max="5638" width="10.140625" style="131" bestFit="1" customWidth="1"/>
    <col min="5639" max="5639" width="10.42578125" style="131" bestFit="1" customWidth="1"/>
    <col min="5640" max="5640" width="15" style="131" bestFit="1" customWidth="1"/>
    <col min="5641" max="5641" width="9.42578125" style="131" bestFit="1" customWidth="1"/>
    <col min="5642" max="5642" width="13" style="131" bestFit="1" customWidth="1"/>
    <col min="5643" max="5643" width="16.28515625" style="131" customWidth="1"/>
    <col min="5644" max="5644" width="14" style="131" bestFit="1" customWidth="1"/>
    <col min="5645" max="5645" width="17.85546875" style="131" bestFit="1" customWidth="1"/>
    <col min="5646" max="5646" width="9.140625" style="131"/>
    <col min="5647" max="5647" width="15.7109375" style="131" bestFit="1" customWidth="1"/>
    <col min="5648" max="5648" width="11" style="131" customWidth="1"/>
    <col min="5649" max="5649" width="10.28515625" style="131" customWidth="1"/>
    <col min="5650" max="5650" width="13.85546875" style="131" customWidth="1"/>
    <col min="5651" max="5888" width="9.140625" style="131"/>
    <col min="5889" max="5889" width="12.7109375" style="131" customWidth="1"/>
    <col min="5890" max="5890" width="43" style="131" bestFit="1" customWidth="1"/>
    <col min="5891" max="5891" width="12.85546875" style="131" bestFit="1" customWidth="1"/>
    <col min="5892" max="5892" width="12.42578125" style="131" customWidth="1"/>
    <col min="5893" max="5893" width="10.28515625" style="131" customWidth="1"/>
    <col min="5894" max="5894" width="10.140625" style="131" bestFit="1" customWidth="1"/>
    <col min="5895" max="5895" width="10.42578125" style="131" bestFit="1" customWidth="1"/>
    <col min="5896" max="5896" width="15" style="131" bestFit="1" customWidth="1"/>
    <col min="5897" max="5897" width="9.42578125" style="131" bestFit="1" customWidth="1"/>
    <col min="5898" max="5898" width="13" style="131" bestFit="1" customWidth="1"/>
    <col min="5899" max="5899" width="16.28515625" style="131" customWidth="1"/>
    <col min="5900" max="5900" width="14" style="131" bestFit="1" customWidth="1"/>
    <col min="5901" max="5901" width="17.85546875" style="131" bestFit="1" customWidth="1"/>
    <col min="5902" max="5902" width="9.140625" style="131"/>
    <col min="5903" max="5903" width="15.7109375" style="131" bestFit="1" customWidth="1"/>
    <col min="5904" max="5904" width="11" style="131" customWidth="1"/>
    <col min="5905" max="5905" width="10.28515625" style="131" customWidth="1"/>
    <col min="5906" max="5906" width="13.85546875" style="131" customWidth="1"/>
    <col min="5907" max="6144" width="9.140625" style="131"/>
    <col min="6145" max="6145" width="12.7109375" style="131" customWidth="1"/>
    <col min="6146" max="6146" width="43" style="131" bestFit="1" customWidth="1"/>
    <col min="6147" max="6147" width="12.85546875" style="131" bestFit="1" customWidth="1"/>
    <col min="6148" max="6148" width="12.42578125" style="131" customWidth="1"/>
    <col min="6149" max="6149" width="10.28515625" style="131" customWidth="1"/>
    <col min="6150" max="6150" width="10.140625" style="131" bestFit="1" customWidth="1"/>
    <col min="6151" max="6151" width="10.42578125" style="131" bestFit="1" customWidth="1"/>
    <col min="6152" max="6152" width="15" style="131" bestFit="1" customWidth="1"/>
    <col min="6153" max="6153" width="9.42578125" style="131" bestFit="1" customWidth="1"/>
    <col min="6154" max="6154" width="13" style="131" bestFit="1" customWidth="1"/>
    <col min="6155" max="6155" width="16.28515625" style="131" customWidth="1"/>
    <col min="6156" max="6156" width="14" style="131" bestFit="1" customWidth="1"/>
    <col min="6157" max="6157" width="17.85546875" style="131" bestFit="1" customWidth="1"/>
    <col min="6158" max="6158" width="9.140625" style="131"/>
    <col min="6159" max="6159" width="15.7109375" style="131" bestFit="1" customWidth="1"/>
    <col min="6160" max="6160" width="11" style="131" customWidth="1"/>
    <col min="6161" max="6161" width="10.28515625" style="131" customWidth="1"/>
    <col min="6162" max="6162" width="13.85546875" style="131" customWidth="1"/>
    <col min="6163" max="6400" width="9.140625" style="131"/>
    <col min="6401" max="6401" width="12.7109375" style="131" customWidth="1"/>
    <col min="6402" max="6402" width="43" style="131" bestFit="1" customWidth="1"/>
    <col min="6403" max="6403" width="12.85546875" style="131" bestFit="1" customWidth="1"/>
    <col min="6404" max="6404" width="12.42578125" style="131" customWidth="1"/>
    <col min="6405" max="6405" width="10.28515625" style="131" customWidth="1"/>
    <col min="6406" max="6406" width="10.140625" style="131" bestFit="1" customWidth="1"/>
    <col min="6407" max="6407" width="10.42578125" style="131" bestFit="1" customWidth="1"/>
    <col min="6408" max="6408" width="15" style="131" bestFit="1" customWidth="1"/>
    <col min="6409" max="6409" width="9.42578125" style="131" bestFit="1" customWidth="1"/>
    <col min="6410" max="6410" width="13" style="131" bestFit="1" customWidth="1"/>
    <col min="6411" max="6411" width="16.28515625" style="131" customWidth="1"/>
    <col min="6412" max="6412" width="14" style="131" bestFit="1" customWidth="1"/>
    <col min="6413" max="6413" width="17.85546875" style="131" bestFit="1" customWidth="1"/>
    <col min="6414" max="6414" width="9.140625" style="131"/>
    <col min="6415" max="6415" width="15.7109375" style="131" bestFit="1" customWidth="1"/>
    <col min="6416" max="6416" width="11" style="131" customWidth="1"/>
    <col min="6417" max="6417" width="10.28515625" style="131" customWidth="1"/>
    <col min="6418" max="6418" width="13.85546875" style="131" customWidth="1"/>
    <col min="6419" max="6656" width="9.140625" style="131"/>
    <col min="6657" max="6657" width="12.7109375" style="131" customWidth="1"/>
    <col min="6658" max="6658" width="43" style="131" bestFit="1" customWidth="1"/>
    <col min="6659" max="6659" width="12.85546875" style="131" bestFit="1" customWidth="1"/>
    <col min="6660" max="6660" width="12.42578125" style="131" customWidth="1"/>
    <col min="6661" max="6661" width="10.28515625" style="131" customWidth="1"/>
    <col min="6662" max="6662" width="10.140625" style="131" bestFit="1" customWidth="1"/>
    <col min="6663" max="6663" width="10.42578125" style="131" bestFit="1" customWidth="1"/>
    <col min="6664" max="6664" width="15" style="131" bestFit="1" customWidth="1"/>
    <col min="6665" max="6665" width="9.42578125" style="131" bestFit="1" customWidth="1"/>
    <col min="6666" max="6666" width="13" style="131" bestFit="1" customWidth="1"/>
    <col min="6667" max="6667" width="16.28515625" style="131" customWidth="1"/>
    <col min="6668" max="6668" width="14" style="131" bestFit="1" customWidth="1"/>
    <col min="6669" max="6669" width="17.85546875" style="131" bestFit="1" customWidth="1"/>
    <col min="6670" max="6670" width="9.140625" style="131"/>
    <col min="6671" max="6671" width="15.7109375" style="131" bestFit="1" customWidth="1"/>
    <col min="6672" max="6672" width="11" style="131" customWidth="1"/>
    <col min="6673" max="6673" width="10.28515625" style="131" customWidth="1"/>
    <col min="6674" max="6674" width="13.85546875" style="131" customWidth="1"/>
    <col min="6675" max="6912" width="9.140625" style="131"/>
    <col min="6913" max="6913" width="12.7109375" style="131" customWidth="1"/>
    <col min="6914" max="6914" width="43" style="131" bestFit="1" customWidth="1"/>
    <col min="6915" max="6915" width="12.85546875" style="131" bestFit="1" customWidth="1"/>
    <col min="6916" max="6916" width="12.42578125" style="131" customWidth="1"/>
    <col min="6917" max="6917" width="10.28515625" style="131" customWidth="1"/>
    <col min="6918" max="6918" width="10.140625" style="131" bestFit="1" customWidth="1"/>
    <col min="6919" max="6919" width="10.42578125" style="131" bestFit="1" customWidth="1"/>
    <col min="6920" max="6920" width="15" style="131" bestFit="1" customWidth="1"/>
    <col min="6921" max="6921" width="9.42578125" style="131" bestFit="1" customWidth="1"/>
    <col min="6922" max="6922" width="13" style="131" bestFit="1" customWidth="1"/>
    <col min="6923" max="6923" width="16.28515625" style="131" customWidth="1"/>
    <col min="6924" max="6924" width="14" style="131" bestFit="1" customWidth="1"/>
    <col min="6925" max="6925" width="17.85546875" style="131" bestFit="1" customWidth="1"/>
    <col min="6926" max="6926" width="9.140625" style="131"/>
    <col min="6927" max="6927" width="15.7109375" style="131" bestFit="1" customWidth="1"/>
    <col min="6928" max="6928" width="11" style="131" customWidth="1"/>
    <col min="6929" max="6929" width="10.28515625" style="131" customWidth="1"/>
    <col min="6930" max="6930" width="13.85546875" style="131" customWidth="1"/>
    <col min="6931" max="7168" width="9.140625" style="131"/>
    <col min="7169" max="7169" width="12.7109375" style="131" customWidth="1"/>
    <col min="7170" max="7170" width="43" style="131" bestFit="1" customWidth="1"/>
    <col min="7171" max="7171" width="12.85546875" style="131" bestFit="1" customWidth="1"/>
    <col min="7172" max="7172" width="12.42578125" style="131" customWidth="1"/>
    <col min="7173" max="7173" width="10.28515625" style="131" customWidth="1"/>
    <col min="7174" max="7174" width="10.140625" style="131" bestFit="1" customWidth="1"/>
    <col min="7175" max="7175" width="10.42578125" style="131" bestFit="1" customWidth="1"/>
    <col min="7176" max="7176" width="15" style="131" bestFit="1" customWidth="1"/>
    <col min="7177" max="7177" width="9.42578125" style="131" bestFit="1" customWidth="1"/>
    <col min="7178" max="7178" width="13" style="131" bestFit="1" customWidth="1"/>
    <col min="7179" max="7179" width="16.28515625" style="131" customWidth="1"/>
    <col min="7180" max="7180" width="14" style="131" bestFit="1" customWidth="1"/>
    <col min="7181" max="7181" width="17.85546875" style="131" bestFit="1" customWidth="1"/>
    <col min="7182" max="7182" width="9.140625" style="131"/>
    <col min="7183" max="7183" width="15.7109375" style="131" bestFit="1" customWidth="1"/>
    <col min="7184" max="7184" width="11" style="131" customWidth="1"/>
    <col min="7185" max="7185" width="10.28515625" style="131" customWidth="1"/>
    <col min="7186" max="7186" width="13.85546875" style="131" customWidth="1"/>
    <col min="7187" max="7424" width="9.140625" style="131"/>
    <col min="7425" max="7425" width="12.7109375" style="131" customWidth="1"/>
    <col min="7426" max="7426" width="43" style="131" bestFit="1" customWidth="1"/>
    <col min="7427" max="7427" width="12.85546875" style="131" bestFit="1" customWidth="1"/>
    <col min="7428" max="7428" width="12.42578125" style="131" customWidth="1"/>
    <col min="7429" max="7429" width="10.28515625" style="131" customWidth="1"/>
    <col min="7430" max="7430" width="10.140625" style="131" bestFit="1" customWidth="1"/>
    <col min="7431" max="7431" width="10.42578125" style="131" bestFit="1" customWidth="1"/>
    <col min="7432" max="7432" width="15" style="131" bestFit="1" customWidth="1"/>
    <col min="7433" max="7433" width="9.42578125" style="131" bestFit="1" customWidth="1"/>
    <col min="7434" max="7434" width="13" style="131" bestFit="1" customWidth="1"/>
    <col min="7435" max="7435" width="16.28515625" style="131" customWidth="1"/>
    <col min="7436" max="7436" width="14" style="131" bestFit="1" customWidth="1"/>
    <col min="7437" max="7437" width="17.85546875" style="131" bestFit="1" customWidth="1"/>
    <col min="7438" max="7438" width="9.140625" style="131"/>
    <col min="7439" max="7439" width="15.7109375" style="131" bestFit="1" customWidth="1"/>
    <col min="7440" max="7440" width="11" style="131" customWidth="1"/>
    <col min="7441" max="7441" width="10.28515625" style="131" customWidth="1"/>
    <col min="7442" max="7442" width="13.85546875" style="131" customWidth="1"/>
    <col min="7443" max="7680" width="9.140625" style="131"/>
    <col min="7681" max="7681" width="12.7109375" style="131" customWidth="1"/>
    <col min="7682" max="7682" width="43" style="131" bestFit="1" customWidth="1"/>
    <col min="7683" max="7683" width="12.85546875" style="131" bestFit="1" customWidth="1"/>
    <col min="7684" max="7684" width="12.42578125" style="131" customWidth="1"/>
    <col min="7685" max="7685" width="10.28515625" style="131" customWidth="1"/>
    <col min="7686" max="7686" width="10.140625" style="131" bestFit="1" customWidth="1"/>
    <col min="7687" max="7687" width="10.42578125" style="131" bestFit="1" customWidth="1"/>
    <col min="7688" max="7688" width="15" style="131" bestFit="1" customWidth="1"/>
    <col min="7689" max="7689" width="9.42578125" style="131" bestFit="1" customWidth="1"/>
    <col min="7690" max="7690" width="13" style="131" bestFit="1" customWidth="1"/>
    <col min="7691" max="7691" width="16.28515625" style="131" customWidth="1"/>
    <col min="7692" max="7692" width="14" style="131" bestFit="1" customWidth="1"/>
    <col min="7693" max="7693" width="17.85546875" style="131" bestFit="1" customWidth="1"/>
    <col min="7694" max="7694" width="9.140625" style="131"/>
    <col min="7695" max="7695" width="15.7109375" style="131" bestFit="1" customWidth="1"/>
    <col min="7696" max="7696" width="11" style="131" customWidth="1"/>
    <col min="7697" max="7697" width="10.28515625" style="131" customWidth="1"/>
    <col min="7698" max="7698" width="13.85546875" style="131" customWidth="1"/>
    <col min="7699" max="7936" width="9.140625" style="131"/>
    <col min="7937" max="7937" width="12.7109375" style="131" customWidth="1"/>
    <col min="7938" max="7938" width="43" style="131" bestFit="1" customWidth="1"/>
    <col min="7939" max="7939" width="12.85546875" style="131" bestFit="1" customWidth="1"/>
    <col min="7940" max="7940" width="12.42578125" style="131" customWidth="1"/>
    <col min="7941" max="7941" width="10.28515625" style="131" customWidth="1"/>
    <col min="7942" max="7942" width="10.140625" style="131" bestFit="1" customWidth="1"/>
    <col min="7943" max="7943" width="10.42578125" style="131" bestFit="1" customWidth="1"/>
    <col min="7944" max="7944" width="15" style="131" bestFit="1" customWidth="1"/>
    <col min="7945" max="7945" width="9.42578125" style="131" bestFit="1" customWidth="1"/>
    <col min="7946" max="7946" width="13" style="131" bestFit="1" customWidth="1"/>
    <col min="7947" max="7947" width="16.28515625" style="131" customWidth="1"/>
    <col min="7948" max="7948" width="14" style="131" bestFit="1" customWidth="1"/>
    <col min="7949" max="7949" width="17.85546875" style="131" bestFit="1" customWidth="1"/>
    <col min="7950" max="7950" width="9.140625" style="131"/>
    <col min="7951" max="7951" width="15.7109375" style="131" bestFit="1" customWidth="1"/>
    <col min="7952" max="7952" width="11" style="131" customWidth="1"/>
    <col min="7953" max="7953" width="10.28515625" style="131" customWidth="1"/>
    <col min="7954" max="7954" width="13.85546875" style="131" customWidth="1"/>
    <col min="7955" max="8192" width="9.140625" style="131"/>
    <col min="8193" max="8193" width="12.7109375" style="131" customWidth="1"/>
    <col min="8194" max="8194" width="43" style="131" bestFit="1" customWidth="1"/>
    <col min="8195" max="8195" width="12.85546875" style="131" bestFit="1" customWidth="1"/>
    <col min="8196" max="8196" width="12.42578125" style="131" customWidth="1"/>
    <col min="8197" max="8197" width="10.28515625" style="131" customWidth="1"/>
    <col min="8198" max="8198" width="10.140625" style="131" bestFit="1" customWidth="1"/>
    <col min="8199" max="8199" width="10.42578125" style="131" bestFit="1" customWidth="1"/>
    <col min="8200" max="8200" width="15" style="131" bestFit="1" customWidth="1"/>
    <col min="8201" max="8201" width="9.42578125" style="131" bestFit="1" customWidth="1"/>
    <col min="8202" max="8202" width="13" style="131" bestFit="1" customWidth="1"/>
    <col min="8203" max="8203" width="16.28515625" style="131" customWidth="1"/>
    <col min="8204" max="8204" width="14" style="131" bestFit="1" customWidth="1"/>
    <col min="8205" max="8205" width="17.85546875" style="131" bestFit="1" customWidth="1"/>
    <col min="8206" max="8206" width="9.140625" style="131"/>
    <col min="8207" max="8207" width="15.7109375" style="131" bestFit="1" customWidth="1"/>
    <col min="8208" max="8208" width="11" style="131" customWidth="1"/>
    <col min="8209" max="8209" width="10.28515625" style="131" customWidth="1"/>
    <col min="8210" max="8210" width="13.85546875" style="131" customWidth="1"/>
    <col min="8211" max="8448" width="9.140625" style="131"/>
    <col min="8449" max="8449" width="12.7109375" style="131" customWidth="1"/>
    <col min="8450" max="8450" width="43" style="131" bestFit="1" customWidth="1"/>
    <col min="8451" max="8451" width="12.85546875" style="131" bestFit="1" customWidth="1"/>
    <col min="8452" max="8452" width="12.42578125" style="131" customWidth="1"/>
    <col min="8453" max="8453" width="10.28515625" style="131" customWidth="1"/>
    <col min="8454" max="8454" width="10.140625" style="131" bestFit="1" customWidth="1"/>
    <col min="8455" max="8455" width="10.42578125" style="131" bestFit="1" customWidth="1"/>
    <col min="8456" max="8456" width="15" style="131" bestFit="1" customWidth="1"/>
    <col min="8457" max="8457" width="9.42578125" style="131" bestFit="1" customWidth="1"/>
    <col min="8458" max="8458" width="13" style="131" bestFit="1" customWidth="1"/>
    <col min="8459" max="8459" width="16.28515625" style="131" customWidth="1"/>
    <col min="8460" max="8460" width="14" style="131" bestFit="1" customWidth="1"/>
    <col min="8461" max="8461" width="17.85546875" style="131" bestFit="1" customWidth="1"/>
    <col min="8462" max="8462" width="9.140625" style="131"/>
    <col min="8463" max="8463" width="15.7109375" style="131" bestFit="1" customWidth="1"/>
    <col min="8464" max="8464" width="11" style="131" customWidth="1"/>
    <col min="8465" max="8465" width="10.28515625" style="131" customWidth="1"/>
    <col min="8466" max="8466" width="13.85546875" style="131" customWidth="1"/>
    <col min="8467" max="8704" width="9.140625" style="131"/>
    <col min="8705" max="8705" width="12.7109375" style="131" customWidth="1"/>
    <col min="8706" max="8706" width="43" style="131" bestFit="1" customWidth="1"/>
    <col min="8707" max="8707" width="12.85546875" style="131" bestFit="1" customWidth="1"/>
    <col min="8708" max="8708" width="12.42578125" style="131" customWidth="1"/>
    <col min="8709" max="8709" width="10.28515625" style="131" customWidth="1"/>
    <col min="8710" max="8710" width="10.140625" style="131" bestFit="1" customWidth="1"/>
    <col min="8711" max="8711" width="10.42578125" style="131" bestFit="1" customWidth="1"/>
    <col min="8712" max="8712" width="15" style="131" bestFit="1" customWidth="1"/>
    <col min="8713" max="8713" width="9.42578125" style="131" bestFit="1" customWidth="1"/>
    <col min="8714" max="8714" width="13" style="131" bestFit="1" customWidth="1"/>
    <col min="8715" max="8715" width="16.28515625" style="131" customWidth="1"/>
    <col min="8716" max="8716" width="14" style="131" bestFit="1" customWidth="1"/>
    <col min="8717" max="8717" width="17.85546875" style="131" bestFit="1" customWidth="1"/>
    <col min="8718" max="8718" width="9.140625" style="131"/>
    <col min="8719" max="8719" width="15.7109375" style="131" bestFit="1" customWidth="1"/>
    <col min="8720" max="8720" width="11" style="131" customWidth="1"/>
    <col min="8721" max="8721" width="10.28515625" style="131" customWidth="1"/>
    <col min="8722" max="8722" width="13.85546875" style="131" customWidth="1"/>
    <col min="8723" max="8960" width="9.140625" style="131"/>
    <col min="8961" max="8961" width="12.7109375" style="131" customWidth="1"/>
    <col min="8962" max="8962" width="43" style="131" bestFit="1" customWidth="1"/>
    <col min="8963" max="8963" width="12.85546875" style="131" bestFit="1" customWidth="1"/>
    <col min="8964" max="8964" width="12.42578125" style="131" customWidth="1"/>
    <col min="8965" max="8965" width="10.28515625" style="131" customWidth="1"/>
    <col min="8966" max="8966" width="10.140625" style="131" bestFit="1" customWidth="1"/>
    <col min="8967" max="8967" width="10.42578125" style="131" bestFit="1" customWidth="1"/>
    <col min="8968" max="8968" width="15" style="131" bestFit="1" customWidth="1"/>
    <col min="8969" max="8969" width="9.42578125" style="131" bestFit="1" customWidth="1"/>
    <col min="8970" max="8970" width="13" style="131" bestFit="1" customWidth="1"/>
    <col min="8971" max="8971" width="16.28515625" style="131" customWidth="1"/>
    <col min="8972" max="8972" width="14" style="131" bestFit="1" customWidth="1"/>
    <col min="8973" max="8973" width="17.85546875" style="131" bestFit="1" customWidth="1"/>
    <col min="8974" max="8974" width="9.140625" style="131"/>
    <col min="8975" max="8975" width="15.7109375" style="131" bestFit="1" customWidth="1"/>
    <col min="8976" max="8976" width="11" style="131" customWidth="1"/>
    <col min="8977" max="8977" width="10.28515625" style="131" customWidth="1"/>
    <col min="8978" max="8978" width="13.85546875" style="131" customWidth="1"/>
    <col min="8979" max="9216" width="9.140625" style="131"/>
    <col min="9217" max="9217" width="12.7109375" style="131" customWidth="1"/>
    <col min="9218" max="9218" width="43" style="131" bestFit="1" customWidth="1"/>
    <col min="9219" max="9219" width="12.85546875" style="131" bestFit="1" customWidth="1"/>
    <col min="9220" max="9220" width="12.42578125" style="131" customWidth="1"/>
    <col min="9221" max="9221" width="10.28515625" style="131" customWidth="1"/>
    <col min="9222" max="9222" width="10.140625" style="131" bestFit="1" customWidth="1"/>
    <col min="9223" max="9223" width="10.42578125" style="131" bestFit="1" customWidth="1"/>
    <col min="9224" max="9224" width="15" style="131" bestFit="1" customWidth="1"/>
    <col min="9225" max="9225" width="9.42578125" style="131" bestFit="1" customWidth="1"/>
    <col min="9226" max="9226" width="13" style="131" bestFit="1" customWidth="1"/>
    <col min="9227" max="9227" width="16.28515625" style="131" customWidth="1"/>
    <col min="9228" max="9228" width="14" style="131" bestFit="1" customWidth="1"/>
    <col min="9229" max="9229" width="17.85546875" style="131" bestFit="1" customWidth="1"/>
    <col min="9230" max="9230" width="9.140625" style="131"/>
    <col min="9231" max="9231" width="15.7109375" style="131" bestFit="1" customWidth="1"/>
    <col min="9232" max="9232" width="11" style="131" customWidth="1"/>
    <col min="9233" max="9233" width="10.28515625" style="131" customWidth="1"/>
    <col min="9234" max="9234" width="13.85546875" style="131" customWidth="1"/>
    <col min="9235" max="9472" width="9.140625" style="131"/>
    <col min="9473" max="9473" width="12.7109375" style="131" customWidth="1"/>
    <col min="9474" max="9474" width="43" style="131" bestFit="1" customWidth="1"/>
    <col min="9475" max="9475" width="12.85546875" style="131" bestFit="1" customWidth="1"/>
    <col min="9476" max="9476" width="12.42578125" style="131" customWidth="1"/>
    <col min="9477" max="9477" width="10.28515625" style="131" customWidth="1"/>
    <col min="9478" max="9478" width="10.140625" style="131" bestFit="1" customWidth="1"/>
    <col min="9479" max="9479" width="10.42578125" style="131" bestFit="1" customWidth="1"/>
    <col min="9480" max="9480" width="15" style="131" bestFit="1" customWidth="1"/>
    <col min="9481" max="9481" width="9.42578125" style="131" bestFit="1" customWidth="1"/>
    <col min="9482" max="9482" width="13" style="131" bestFit="1" customWidth="1"/>
    <col min="9483" max="9483" width="16.28515625" style="131" customWidth="1"/>
    <col min="9484" max="9484" width="14" style="131" bestFit="1" customWidth="1"/>
    <col min="9485" max="9485" width="17.85546875" style="131" bestFit="1" customWidth="1"/>
    <col min="9486" max="9486" width="9.140625" style="131"/>
    <col min="9487" max="9487" width="15.7109375" style="131" bestFit="1" customWidth="1"/>
    <col min="9488" max="9488" width="11" style="131" customWidth="1"/>
    <col min="9489" max="9489" width="10.28515625" style="131" customWidth="1"/>
    <col min="9490" max="9490" width="13.85546875" style="131" customWidth="1"/>
    <col min="9491" max="9728" width="9.140625" style="131"/>
    <col min="9729" max="9729" width="12.7109375" style="131" customWidth="1"/>
    <col min="9730" max="9730" width="43" style="131" bestFit="1" customWidth="1"/>
    <col min="9731" max="9731" width="12.85546875" style="131" bestFit="1" customWidth="1"/>
    <col min="9732" max="9732" width="12.42578125" style="131" customWidth="1"/>
    <col min="9733" max="9733" width="10.28515625" style="131" customWidth="1"/>
    <col min="9734" max="9734" width="10.140625" style="131" bestFit="1" customWidth="1"/>
    <col min="9735" max="9735" width="10.42578125" style="131" bestFit="1" customWidth="1"/>
    <col min="9736" max="9736" width="15" style="131" bestFit="1" customWidth="1"/>
    <col min="9737" max="9737" width="9.42578125" style="131" bestFit="1" customWidth="1"/>
    <col min="9738" max="9738" width="13" style="131" bestFit="1" customWidth="1"/>
    <col min="9739" max="9739" width="16.28515625" style="131" customWidth="1"/>
    <col min="9740" max="9740" width="14" style="131" bestFit="1" customWidth="1"/>
    <col min="9741" max="9741" width="17.85546875" style="131" bestFit="1" customWidth="1"/>
    <col min="9742" max="9742" width="9.140625" style="131"/>
    <col min="9743" max="9743" width="15.7109375" style="131" bestFit="1" customWidth="1"/>
    <col min="9744" max="9744" width="11" style="131" customWidth="1"/>
    <col min="9745" max="9745" width="10.28515625" style="131" customWidth="1"/>
    <col min="9746" max="9746" width="13.85546875" style="131" customWidth="1"/>
    <col min="9747" max="9984" width="9.140625" style="131"/>
    <col min="9985" max="9985" width="12.7109375" style="131" customWidth="1"/>
    <col min="9986" max="9986" width="43" style="131" bestFit="1" customWidth="1"/>
    <col min="9987" max="9987" width="12.85546875" style="131" bestFit="1" customWidth="1"/>
    <col min="9988" max="9988" width="12.42578125" style="131" customWidth="1"/>
    <col min="9989" max="9989" width="10.28515625" style="131" customWidth="1"/>
    <col min="9990" max="9990" width="10.140625" style="131" bestFit="1" customWidth="1"/>
    <col min="9991" max="9991" width="10.42578125" style="131" bestFit="1" customWidth="1"/>
    <col min="9992" max="9992" width="15" style="131" bestFit="1" customWidth="1"/>
    <col min="9993" max="9993" width="9.42578125" style="131" bestFit="1" customWidth="1"/>
    <col min="9994" max="9994" width="13" style="131" bestFit="1" customWidth="1"/>
    <col min="9995" max="9995" width="16.28515625" style="131" customWidth="1"/>
    <col min="9996" max="9996" width="14" style="131" bestFit="1" customWidth="1"/>
    <col min="9997" max="9997" width="17.85546875" style="131" bestFit="1" customWidth="1"/>
    <col min="9998" max="9998" width="9.140625" style="131"/>
    <col min="9999" max="9999" width="15.7109375" style="131" bestFit="1" customWidth="1"/>
    <col min="10000" max="10000" width="11" style="131" customWidth="1"/>
    <col min="10001" max="10001" width="10.28515625" style="131" customWidth="1"/>
    <col min="10002" max="10002" width="13.85546875" style="131" customWidth="1"/>
    <col min="10003" max="10240" width="9.140625" style="131"/>
    <col min="10241" max="10241" width="12.7109375" style="131" customWidth="1"/>
    <col min="10242" max="10242" width="43" style="131" bestFit="1" customWidth="1"/>
    <col min="10243" max="10243" width="12.85546875" style="131" bestFit="1" customWidth="1"/>
    <col min="10244" max="10244" width="12.42578125" style="131" customWidth="1"/>
    <col min="10245" max="10245" width="10.28515625" style="131" customWidth="1"/>
    <col min="10246" max="10246" width="10.140625" style="131" bestFit="1" customWidth="1"/>
    <col min="10247" max="10247" width="10.42578125" style="131" bestFit="1" customWidth="1"/>
    <col min="10248" max="10248" width="15" style="131" bestFit="1" customWidth="1"/>
    <col min="10249" max="10249" width="9.42578125" style="131" bestFit="1" customWidth="1"/>
    <col min="10250" max="10250" width="13" style="131" bestFit="1" customWidth="1"/>
    <col min="10251" max="10251" width="16.28515625" style="131" customWidth="1"/>
    <col min="10252" max="10252" width="14" style="131" bestFit="1" customWidth="1"/>
    <col min="10253" max="10253" width="17.85546875" style="131" bestFit="1" customWidth="1"/>
    <col min="10254" max="10254" width="9.140625" style="131"/>
    <col min="10255" max="10255" width="15.7109375" style="131" bestFit="1" customWidth="1"/>
    <col min="10256" max="10256" width="11" style="131" customWidth="1"/>
    <col min="10257" max="10257" width="10.28515625" style="131" customWidth="1"/>
    <col min="10258" max="10258" width="13.85546875" style="131" customWidth="1"/>
    <col min="10259" max="10496" width="9.140625" style="131"/>
    <col min="10497" max="10497" width="12.7109375" style="131" customWidth="1"/>
    <col min="10498" max="10498" width="43" style="131" bestFit="1" customWidth="1"/>
    <col min="10499" max="10499" width="12.85546875" style="131" bestFit="1" customWidth="1"/>
    <col min="10500" max="10500" width="12.42578125" style="131" customWidth="1"/>
    <col min="10501" max="10501" width="10.28515625" style="131" customWidth="1"/>
    <col min="10502" max="10502" width="10.140625" style="131" bestFit="1" customWidth="1"/>
    <col min="10503" max="10503" width="10.42578125" style="131" bestFit="1" customWidth="1"/>
    <col min="10504" max="10504" width="15" style="131" bestFit="1" customWidth="1"/>
    <col min="10505" max="10505" width="9.42578125" style="131" bestFit="1" customWidth="1"/>
    <col min="10506" max="10506" width="13" style="131" bestFit="1" customWidth="1"/>
    <col min="10507" max="10507" width="16.28515625" style="131" customWidth="1"/>
    <col min="10508" max="10508" width="14" style="131" bestFit="1" customWidth="1"/>
    <col min="10509" max="10509" width="17.85546875" style="131" bestFit="1" customWidth="1"/>
    <col min="10510" max="10510" width="9.140625" style="131"/>
    <col min="10511" max="10511" width="15.7109375" style="131" bestFit="1" customWidth="1"/>
    <col min="10512" max="10512" width="11" style="131" customWidth="1"/>
    <col min="10513" max="10513" width="10.28515625" style="131" customWidth="1"/>
    <col min="10514" max="10514" width="13.85546875" style="131" customWidth="1"/>
    <col min="10515" max="10752" width="9.140625" style="131"/>
    <col min="10753" max="10753" width="12.7109375" style="131" customWidth="1"/>
    <col min="10754" max="10754" width="43" style="131" bestFit="1" customWidth="1"/>
    <col min="10755" max="10755" width="12.85546875" style="131" bestFit="1" customWidth="1"/>
    <col min="10756" max="10756" width="12.42578125" style="131" customWidth="1"/>
    <col min="10757" max="10757" width="10.28515625" style="131" customWidth="1"/>
    <col min="10758" max="10758" width="10.140625" style="131" bestFit="1" customWidth="1"/>
    <col min="10759" max="10759" width="10.42578125" style="131" bestFit="1" customWidth="1"/>
    <col min="10760" max="10760" width="15" style="131" bestFit="1" customWidth="1"/>
    <col min="10761" max="10761" width="9.42578125" style="131" bestFit="1" customWidth="1"/>
    <col min="10762" max="10762" width="13" style="131" bestFit="1" customWidth="1"/>
    <col min="10763" max="10763" width="16.28515625" style="131" customWidth="1"/>
    <col min="10764" max="10764" width="14" style="131" bestFit="1" customWidth="1"/>
    <col min="10765" max="10765" width="17.85546875" style="131" bestFit="1" customWidth="1"/>
    <col min="10766" max="10766" width="9.140625" style="131"/>
    <col min="10767" max="10767" width="15.7109375" style="131" bestFit="1" customWidth="1"/>
    <col min="10768" max="10768" width="11" style="131" customWidth="1"/>
    <col min="10769" max="10769" width="10.28515625" style="131" customWidth="1"/>
    <col min="10770" max="10770" width="13.85546875" style="131" customWidth="1"/>
    <col min="10771" max="11008" width="9.140625" style="131"/>
    <col min="11009" max="11009" width="12.7109375" style="131" customWidth="1"/>
    <col min="11010" max="11010" width="43" style="131" bestFit="1" customWidth="1"/>
    <col min="11011" max="11011" width="12.85546875" style="131" bestFit="1" customWidth="1"/>
    <col min="11012" max="11012" width="12.42578125" style="131" customWidth="1"/>
    <col min="11013" max="11013" width="10.28515625" style="131" customWidth="1"/>
    <col min="11014" max="11014" width="10.140625" style="131" bestFit="1" customWidth="1"/>
    <col min="11015" max="11015" width="10.42578125" style="131" bestFit="1" customWidth="1"/>
    <col min="11016" max="11016" width="15" style="131" bestFit="1" customWidth="1"/>
    <col min="11017" max="11017" width="9.42578125" style="131" bestFit="1" customWidth="1"/>
    <col min="11018" max="11018" width="13" style="131" bestFit="1" customWidth="1"/>
    <col min="11019" max="11019" width="16.28515625" style="131" customWidth="1"/>
    <col min="11020" max="11020" width="14" style="131" bestFit="1" customWidth="1"/>
    <col min="11021" max="11021" width="17.85546875" style="131" bestFit="1" customWidth="1"/>
    <col min="11022" max="11022" width="9.140625" style="131"/>
    <col min="11023" max="11023" width="15.7109375" style="131" bestFit="1" customWidth="1"/>
    <col min="11024" max="11024" width="11" style="131" customWidth="1"/>
    <col min="11025" max="11025" width="10.28515625" style="131" customWidth="1"/>
    <col min="11026" max="11026" width="13.85546875" style="131" customWidth="1"/>
    <col min="11027" max="11264" width="9.140625" style="131"/>
    <col min="11265" max="11265" width="12.7109375" style="131" customWidth="1"/>
    <col min="11266" max="11266" width="43" style="131" bestFit="1" customWidth="1"/>
    <col min="11267" max="11267" width="12.85546875" style="131" bestFit="1" customWidth="1"/>
    <col min="11268" max="11268" width="12.42578125" style="131" customWidth="1"/>
    <col min="11269" max="11269" width="10.28515625" style="131" customWidth="1"/>
    <col min="11270" max="11270" width="10.140625" style="131" bestFit="1" customWidth="1"/>
    <col min="11271" max="11271" width="10.42578125" style="131" bestFit="1" customWidth="1"/>
    <col min="11272" max="11272" width="15" style="131" bestFit="1" customWidth="1"/>
    <col min="11273" max="11273" width="9.42578125" style="131" bestFit="1" customWidth="1"/>
    <col min="11274" max="11274" width="13" style="131" bestFit="1" customWidth="1"/>
    <col min="11275" max="11275" width="16.28515625" style="131" customWidth="1"/>
    <col min="11276" max="11276" width="14" style="131" bestFit="1" customWidth="1"/>
    <col min="11277" max="11277" width="17.85546875" style="131" bestFit="1" customWidth="1"/>
    <col min="11278" max="11278" width="9.140625" style="131"/>
    <col min="11279" max="11279" width="15.7109375" style="131" bestFit="1" customWidth="1"/>
    <col min="11280" max="11280" width="11" style="131" customWidth="1"/>
    <col min="11281" max="11281" width="10.28515625" style="131" customWidth="1"/>
    <col min="11282" max="11282" width="13.85546875" style="131" customWidth="1"/>
    <col min="11283" max="11520" width="9.140625" style="131"/>
    <col min="11521" max="11521" width="12.7109375" style="131" customWidth="1"/>
    <col min="11522" max="11522" width="43" style="131" bestFit="1" customWidth="1"/>
    <col min="11523" max="11523" width="12.85546875" style="131" bestFit="1" customWidth="1"/>
    <col min="11524" max="11524" width="12.42578125" style="131" customWidth="1"/>
    <col min="11525" max="11525" width="10.28515625" style="131" customWidth="1"/>
    <col min="11526" max="11526" width="10.140625" style="131" bestFit="1" customWidth="1"/>
    <col min="11527" max="11527" width="10.42578125" style="131" bestFit="1" customWidth="1"/>
    <col min="11528" max="11528" width="15" style="131" bestFit="1" customWidth="1"/>
    <col min="11529" max="11529" width="9.42578125" style="131" bestFit="1" customWidth="1"/>
    <col min="11530" max="11530" width="13" style="131" bestFit="1" customWidth="1"/>
    <col min="11531" max="11531" width="16.28515625" style="131" customWidth="1"/>
    <col min="11532" max="11532" width="14" style="131" bestFit="1" customWidth="1"/>
    <col min="11533" max="11533" width="17.85546875" style="131" bestFit="1" customWidth="1"/>
    <col min="11534" max="11534" width="9.140625" style="131"/>
    <col min="11535" max="11535" width="15.7109375" style="131" bestFit="1" customWidth="1"/>
    <col min="11536" max="11536" width="11" style="131" customWidth="1"/>
    <col min="11537" max="11537" width="10.28515625" style="131" customWidth="1"/>
    <col min="11538" max="11538" width="13.85546875" style="131" customWidth="1"/>
    <col min="11539" max="11776" width="9.140625" style="131"/>
    <col min="11777" max="11777" width="12.7109375" style="131" customWidth="1"/>
    <col min="11778" max="11778" width="43" style="131" bestFit="1" customWidth="1"/>
    <col min="11779" max="11779" width="12.85546875" style="131" bestFit="1" customWidth="1"/>
    <col min="11780" max="11780" width="12.42578125" style="131" customWidth="1"/>
    <col min="11781" max="11781" width="10.28515625" style="131" customWidth="1"/>
    <col min="11782" max="11782" width="10.140625" style="131" bestFit="1" customWidth="1"/>
    <col min="11783" max="11783" width="10.42578125" style="131" bestFit="1" customWidth="1"/>
    <col min="11784" max="11784" width="15" style="131" bestFit="1" customWidth="1"/>
    <col min="11785" max="11785" width="9.42578125" style="131" bestFit="1" customWidth="1"/>
    <col min="11786" max="11786" width="13" style="131" bestFit="1" customWidth="1"/>
    <col min="11787" max="11787" width="16.28515625" style="131" customWidth="1"/>
    <col min="11788" max="11788" width="14" style="131" bestFit="1" customWidth="1"/>
    <col min="11789" max="11789" width="17.85546875" style="131" bestFit="1" customWidth="1"/>
    <col min="11790" max="11790" width="9.140625" style="131"/>
    <col min="11791" max="11791" width="15.7109375" style="131" bestFit="1" customWidth="1"/>
    <col min="11792" max="11792" width="11" style="131" customWidth="1"/>
    <col min="11793" max="11793" width="10.28515625" style="131" customWidth="1"/>
    <col min="11794" max="11794" width="13.85546875" style="131" customWidth="1"/>
    <col min="11795" max="12032" width="9.140625" style="131"/>
    <col min="12033" max="12033" width="12.7109375" style="131" customWidth="1"/>
    <col min="12034" max="12034" width="43" style="131" bestFit="1" customWidth="1"/>
    <col min="12035" max="12035" width="12.85546875" style="131" bestFit="1" customWidth="1"/>
    <col min="12036" max="12036" width="12.42578125" style="131" customWidth="1"/>
    <col min="12037" max="12037" width="10.28515625" style="131" customWidth="1"/>
    <col min="12038" max="12038" width="10.140625" style="131" bestFit="1" customWidth="1"/>
    <col min="12039" max="12039" width="10.42578125" style="131" bestFit="1" customWidth="1"/>
    <col min="12040" max="12040" width="15" style="131" bestFit="1" customWidth="1"/>
    <col min="12041" max="12041" width="9.42578125" style="131" bestFit="1" customWidth="1"/>
    <col min="12042" max="12042" width="13" style="131" bestFit="1" customWidth="1"/>
    <col min="12043" max="12043" width="16.28515625" style="131" customWidth="1"/>
    <col min="12044" max="12044" width="14" style="131" bestFit="1" customWidth="1"/>
    <col min="12045" max="12045" width="17.85546875" style="131" bestFit="1" customWidth="1"/>
    <col min="12046" max="12046" width="9.140625" style="131"/>
    <col min="12047" max="12047" width="15.7109375" style="131" bestFit="1" customWidth="1"/>
    <col min="12048" max="12048" width="11" style="131" customWidth="1"/>
    <col min="12049" max="12049" width="10.28515625" style="131" customWidth="1"/>
    <col min="12050" max="12050" width="13.85546875" style="131" customWidth="1"/>
    <col min="12051" max="12288" width="9.140625" style="131"/>
    <col min="12289" max="12289" width="12.7109375" style="131" customWidth="1"/>
    <col min="12290" max="12290" width="43" style="131" bestFit="1" customWidth="1"/>
    <col min="12291" max="12291" width="12.85546875" style="131" bestFit="1" customWidth="1"/>
    <col min="12292" max="12292" width="12.42578125" style="131" customWidth="1"/>
    <col min="12293" max="12293" width="10.28515625" style="131" customWidth="1"/>
    <col min="12294" max="12294" width="10.140625" style="131" bestFit="1" customWidth="1"/>
    <col min="12295" max="12295" width="10.42578125" style="131" bestFit="1" customWidth="1"/>
    <col min="12296" max="12296" width="15" style="131" bestFit="1" customWidth="1"/>
    <col min="12297" max="12297" width="9.42578125" style="131" bestFit="1" customWidth="1"/>
    <col min="12298" max="12298" width="13" style="131" bestFit="1" customWidth="1"/>
    <col min="12299" max="12299" width="16.28515625" style="131" customWidth="1"/>
    <col min="12300" max="12300" width="14" style="131" bestFit="1" customWidth="1"/>
    <col min="12301" max="12301" width="17.85546875" style="131" bestFit="1" customWidth="1"/>
    <col min="12302" max="12302" width="9.140625" style="131"/>
    <col min="12303" max="12303" width="15.7109375" style="131" bestFit="1" customWidth="1"/>
    <col min="12304" max="12304" width="11" style="131" customWidth="1"/>
    <col min="12305" max="12305" width="10.28515625" style="131" customWidth="1"/>
    <col min="12306" max="12306" width="13.85546875" style="131" customWidth="1"/>
    <col min="12307" max="12544" width="9.140625" style="131"/>
    <col min="12545" max="12545" width="12.7109375" style="131" customWidth="1"/>
    <col min="12546" max="12546" width="43" style="131" bestFit="1" customWidth="1"/>
    <col min="12547" max="12547" width="12.85546875" style="131" bestFit="1" customWidth="1"/>
    <col min="12548" max="12548" width="12.42578125" style="131" customWidth="1"/>
    <col min="12549" max="12549" width="10.28515625" style="131" customWidth="1"/>
    <col min="12550" max="12550" width="10.140625" style="131" bestFit="1" customWidth="1"/>
    <col min="12551" max="12551" width="10.42578125" style="131" bestFit="1" customWidth="1"/>
    <col min="12552" max="12552" width="15" style="131" bestFit="1" customWidth="1"/>
    <col min="12553" max="12553" width="9.42578125" style="131" bestFit="1" customWidth="1"/>
    <col min="12554" max="12554" width="13" style="131" bestFit="1" customWidth="1"/>
    <col min="12555" max="12555" width="16.28515625" style="131" customWidth="1"/>
    <col min="12556" max="12556" width="14" style="131" bestFit="1" customWidth="1"/>
    <col min="12557" max="12557" width="17.85546875" style="131" bestFit="1" customWidth="1"/>
    <col min="12558" max="12558" width="9.140625" style="131"/>
    <col min="12559" max="12559" width="15.7109375" style="131" bestFit="1" customWidth="1"/>
    <col min="12560" max="12560" width="11" style="131" customWidth="1"/>
    <col min="12561" max="12561" width="10.28515625" style="131" customWidth="1"/>
    <col min="12562" max="12562" width="13.85546875" style="131" customWidth="1"/>
    <col min="12563" max="12800" width="9.140625" style="131"/>
    <col min="12801" max="12801" width="12.7109375" style="131" customWidth="1"/>
    <col min="12802" max="12802" width="43" style="131" bestFit="1" customWidth="1"/>
    <col min="12803" max="12803" width="12.85546875" style="131" bestFit="1" customWidth="1"/>
    <col min="12804" max="12804" width="12.42578125" style="131" customWidth="1"/>
    <col min="12805" max="12805" width="10.28515625" style="131" customWidth="1"/>
    <col min="12806" max="12806" width="10.140625" style="131" bestFit="1" customWidth="1"/>
    <col min="12807" max="12807" width="10.42578125" style="131" bestFit="1" customWidth="1"/>
    <col min="12808" max="12808" width="15" style="131" bestFit="1" customWidth="1"/>
    <col min="12809" max="12809" width="9.42578125" style="131" bestFit="1" customWidth="1"/>
    <col min="12810" max="12810" width="13" style="131" bestFit="1" customWidth="1"/>
    <col min="12811" max="12811" width="16.28515625" style="131" customWidth="1"/>
    <col min="12812" max="12812" width="14" style="131" bestFit="1" customWidth="1"/>
    <col min="12813" max="12813" width="17.85546875" style="131" bestFit="1" customWidth="1"/>
    <col min="12814" max="12814" width="9.140625" style="131"/>
    <col min="12815" max="12815" width="15.7109375" style="131" bestFit="1" customWidth="1"/>
    <col min="12816" max="12816" width="11" style="131" customWidth="1"/>
    <col min="12817" max="12817" width="10.28515625" style="131" customWidth="1"/>
    <col min="12818" max="12818" width="13.85546875" style="131" customWidth="1"/>
    <col min="12819" max="13056" width="9.140625" style="131"/>
    <col min="13057" max="13057" width="12.7109375" style="131" customWidth="1"/>
    <col min="13058" max="13058" width="43" style="131" bestFit="1" customWidth="1"/>
    <col min="13059" max="13059" width="12.85546875" style="131" bestFit="1" customWidth="1"/>
    <col min="13060" max="13060" width="12.42578125" style="131" customWidth="1"/>
    <col min="13061" max="13061" width="10.28515625" style="131" customWidth="1"/>
    <col min="13062" max="13062" width="10.140625" style="131" bestFit="1" customWidth="1"/>
    <col min="13063" max="13063" width="10.42578125" style="131" bestFit="1" customWidth="1"/>
    <col min="13064" max="13064" width="15" style="131" bestFit="1" customWidth="1"/>
    <col min="13065" max="13065" width="9.42578125" style="131" bestFit="1" customWidth="1"/>
    <col min="13066" max="13066" width="13" style="131" bestFit="1" customWidth="1"/>
    <col min="13067" max="13067" width="16.28515625" style="131" customWidth="1"/>
    <col min="13068" max="13068" width="14" style="131" bestFit="1" customWidth="1"/>
    <col min="13069" max="13069" width="17.85546875" style="131" bestFit="1" customWidth="1"/>
    <col min="13070" max="13070" width="9.140625" style="131"/>
    <col min="13071" max="13071" width="15.7109375" style="131" bestFit="1" customWidth="1"/>
    <col min="13072" max="13072" width="11" style="131" customWidth="1"/>
    <col min="13073" max="13073" width="10.28515625" style="131" customWidth="1"/>
    <col min="13074" max="13074" width="13.85546875" style="131" customWidth="1"/>
    <col min="13075" max="13312" width="9.140625" style="131"/>
    <col min="13313" max="13313" width="12.7109375" style="131" customWidth="1"/>
    <col min="13314" max="13314" width="43" style="131" bestFit="1" customWidth="1"/>
    <col min="13315" max="13315" width="12.85546875" style="131" bestFit="1" customWidth="1"/>
    <col min="13316" max="13316" width="12.42578125" style="131" customWidth="1"/>
    <col min="13317" max="13317" width="10.28515625" style="131" customWidth="1"/>
    <col min="13318" max="13318" width="10.140625" style="131" bestFit="1" customWidth="1"/>
    <col min="13319" max="13319" width="10.42578125" style="131" bestFit="1" customWidth="1"/>
    <col min="13320" max="13320" width="15" style="131" bestFit="1" customWidth="1"/>
    <col min="13321" max="13321" width="9.42578125" style="131" bestFit="1" customWidth="1"/>
    <col min="13322" max="13322" width="13" style="131" bestFit="1" customWidth="1"/>
    <col min="13323" max="13323" width="16.28515625" style="131" customWidth="1"/>
    <col min="13324" max="13324" width="14" style="131" bestFit="1" customWidth="1"/>
    <col min="13325" max="13325" width="17.85546875" style="131" bestFit="1" customWidth="1"/>
    <col min="13326" max="13326" width="9.140625" style="131"/>
    <col min="13327" max="13327" width="15.7109375" style="131" bestFit="1" customWidth="1"/>
    <col min="13328" max="13328" width="11" style="131" customWidth="1"/>
    <col min="13329" max="13329" width="10.28515625" style="131" customWidth="1"/>
    <col min="13330" max="13330" width="13.85546875" style="131" customWidth="1"/>
    <col min="13331" max="13568" width="9.140625" style="131"/>
    <col min="13569" max="13569" width="12.7109375" style="131" customWidth="1"/>
    <col min="13570" max="13570" width="43" style="131" bestFit="1" customWidth="1"/>
    <col min="13571" max="13571" width="12.85546875" style="131" bestFit="1" customWidth="1"/>
    <col min="13572" max="13572" width="12.42578125" style="131" customWidth="1"/>
    <col min="13573" max="13573" width="10.28515625" style="131" customWidth="1"/>
    <col min="13574" max="13574" width="10.140625" style="131" bestFit="1" customWidth="1"/>
    <col min="13575" max="13575" width="10.42578125" style="131" bestFit="1" customWidth="1"/>
    <col min="13576" max="13576" width="15" style="131" bestFit="1" customWidth="1"/>
    <col min="13577" max="13577" width="9.42578125" style="131" bestFit="1" customWidth="1"/>
    <col min="13578" max="13578" width="13" style="131" bestFit="1" customWidth="1"/>
    <col min="13579" max="13579" width="16.28515625" style="131" customWidth="1"/>
    <col min="13580" max="13580" width="14" style="131" bestFit="1" customWidth="1"/>
    <col min="13581" max="13581" width="17.85546875" style="131" bestFit="1" customWidth="1"/>
    <col min="13582" max="13582" width="9.140625" style="131"/>
    <col min="13583" max="13583" width="15.7109375" style="131" bestFit="1" customWidth="1"/>
    <col min="13584" max="13584" width="11" style="131" customWidth="1"/>
    <col min="13585" max="13585" width="10.28515625" style="131" customWidth="1"/>
    <col min="13586" max="13586" width="13.85546875" style="131" customWidth="1"/>
    <col min="13587" max="13824" width="9.140625" style="131"/>
    <col min="13825" max="13825" width="12.7109375" style="131" customWidth="1"/>
    <col min="13826" max="13826" width="43" style="131" bestFit="1" customWidth="1"/>
    <col min="13827" max="13827" width="12.85546875" style="131" bestFit="1" customWidth="1"/>
    <col min="13828" max="13828" width="12.42578125" style="131" customWidth="1"/>
    <col min="13829" max="13829" width="10.28515625" style="131" customWidth="1"/>
    <col min="13830" max="13830" width="10.140625" style="131" bestFit="1" customWidth="1"/>
    <col min="13831" max="13831" width="10.42578125" style="131" bestFit="1" customWidth="1"/>
    <col min="13832" max="13832" width="15" style="131" bestFit="1" customWidth="1"/>
    <col min="13833" max="13833" width="9.42578125" style="131" bestFit="1" customWidth="1"/>
    <col min="13834" max="13834" width="13" style="131" bestFit="1" customWidth="1"/>
    <col min="13835" max="13835" width="16.28515625" style="131" customWidth="1"/>
    <col min="13836" max="13836" width="14" style="131" bestFit="1" customWidth="1"/>
    <col min="13837" max="13837" width="17.85546875" style="131" bestFit="1" customWidth="1"/>
    <col min="13838" max="13838" width="9.140625" style="131"/>
    <col min="13839" max="13839" width="15.7109375" style="131" bestFit="1" customWidth="1"/>
    <col min="13840" max="13840" width="11" style="131" customWidth="1"/>
    <col min="13841" max="13841" width="10.28515625" style="131" customWidth="1"/>
    <col min="13842" max="13842" width="13.85546875" style="131" customWidth="1"/>
    <col min="13843" max="14080" width="9.140625" style="131"/>
    <col min="14081" max="14081" width="12.7109375" style="131" customWidth="1"/>
    <col min="14082" max="14082" width="43" style="131" bestFit="1" customWidth="1"/>
    <col min="14083" max="14083" width="12.85546875" style="131" bestFit="1" customWidth="1"/>
    <col min="14084" max="14084" width="12.42578125" style="131" customWidth="1"/>
    <col min="14085" max="14085" width="10.28515625" style="131" customWidth="1"/>
    <col min="14086" max="14086" width="10.140625" style="131" bestFit="1" customWidth="1"/>
    <col min="14087" max="14087" width="10.42578125" style="131" bestFit="1" customWidth="1"/>
    <col min="14088" max="14088" width="15" style="131" bestFit="1" customWidth="1"/>
    <col min="14089" max="14089" width="9.42578125" style="131" bestFit="1" customWidth="1"/>
    <col min="14090" max="14090" width="13" style="131" bestFit="1" customWidth="1"/>
    <col min="14091" max="14091" width="16.28515625" style="131" customWidth="1"/>
    <col min="14092" max="14092" width="14" style="131" bestFit="1" customWidth="1"/>
    <col min="14093" max="14093" width="17.85546875" style="131" bestFit="1" customWidth="1"/>
    <col min="14094" max="14094" width="9.140625" style="131"/>
    <col min="14095" max="14095" width="15.7109375" style="131" bestFit="1" customWidth="1"/>
    <col min="14096" max="14096" width="11" style="131" customWidth="1"/>
    <col min="14097" max="14097" width="10.28515625" style="131" customWidth="1"/>
    <col min="14098" max="14098" width="13.85546875" style="131" customWidth="1"/>
    <col min="14099" max="14336" width="9.140625" style="131"/>
    <col min="14337" max="14337" width="12.7109375" style="131" customWidth="1"/>
    <col min="14338" max="14338" width="43" style="131" bestFit="1" customWidth="1"/>
    <col min="14339" max="14339" width="12.85546875" style="131" bestFit="1" customWidth="1"/>
    <col min="14340" max="14340" width="12.42578125" style="131" customWidth="1"/>
    <col min="14341" max="14341" width="10.28515625" style="131" customWidth="1"/>
    <col min="14342" max="14342" width="10.140625" style="131" bestFit="1" customWidth="1"/>
    <col min="14343" max="14343" width="10.42578125" style="131" bestFit="1" customWidth="1"/>
    <col min="14344" max="14344" width="15" style="131" bestFit="1" customWidth="1"/>
    <col min="14345" max="14345" width="9.42578125" style="131" bestFit="1" customWidth="1"/>
    <col min="14346" max="14346" width="13" style="131" bestFit="1" customWidth="1"/>
    <col min="14347" max="14347" width="16.28515625" style="131" customWidth="1"/>
    <col min="14348" max="14348" width="14" style="131" bestFit="1" customWidth="1"/>
    <col min="14349" max="14349" width="17.85546875" style="131" bestFit="1" customWidth="1"/>
    <col min="14350" max="14350" width="9.140625" style="131"/>
    <col min="14351" max="14351" width="15.7109375" style="131" bestFit="1" customWidth="1"/>
    <col min="14352" max="14352" width="11" style="131" customWidth="1"/>
    <col min="14353" max="14353" width="10.28515625" style="131" customWidth="1"/>
    <col min="14354" max="14354" width="13.85546875" style="131" customWidth="1"/>
    <col min="14355" max="14592" width="9.140625" style="131"/>
    <col min="14593" max="14593" width="12.7109375" style="131" customWidth="1"/>
    <col min="14594" max="14594" width="43" style="131" bestFit="1" customWidth="1"/>
    <col min="14595" max="14595" width="12.85546875" style="131" bestFit="1" customWidth="1"/>
    <col min="14596" max="14596" width="12.42578125" style="131" customWidth="1"/>
    <col min="14597" max="14597" width="10.28515625" style="131" customWidth="1"/>
    <col min="14598" max="14598" width="10.140625" style="131" bestFit="1" customWidth="1"/>
    <col min="14599" max="14599" width="10.42578125" style="131" bestFit="1" customWidth="1"/>
    <col min="14600" max="14600" width="15" style="131" bestFit="1" customWidth="1"/>
    <col min="14601" max="14601" width="9.42578125" style="131" bestFit="1" customWidth="1"/>
    <col min="14602" max="14602" width="13" style="131" bestFit="1" customWidth="1"/>
    <col min="14603" max="14603" width="16.28515625" style="131" customWidth="1"/>
    <col min="14604" max="14604" width="14" style="131" bestFit="1" customWidth="1"/>
    <col min="14605" max="14605" width="17.85546875" style="131" bestFit="1" customWidth="1"/>
    <col min="14606" max="14606" width="9.140625" style="131"/>
    <col min="14607" max="14607" width="15.7109375" style="131" bestFit="1" customWidth="1"/>
    <col min="14608" max="14608" width="11" style="131" customWidth="1"/>
    <col min="14609" max="14609" width="10.28515625" style="131" customWidth="1"/>
    <col min="14610" max="14610" width="13.85546875" style="131" customWidth="1"/>
    <col min="14611" max="14848" width="9.140625" style="131"/>
    <col min="14849" max="14849" width="12.7109375" style="131" customWidth="1"/>
    <col min="14850" max="14850" width="43" style="131" bestFit="1" customWidth="1"/>
    <col min="14851" max="14851" width="12.85546875" style="131" bestFit="1" customWidth="1"/>
    <col min="14852" max="14852" width="12.42578125" style="131" customWidth="1"/>
    <col min="14853" max="14853" width="10.28515625" style="131" customWidth="1"/>
    <col min="14854" max="14854" width="10.140625" style="131" bestFit="1" customWidth="1"/>
    <col min="14855" max="14855" width="10.42578125" style="131" bestFit="1" customWidth="1"/>
    <col min="14856" max="14856" width="15" style="131" bestFit="1" customWidth="1"/>
    <col min="14857" max="14857" width="9.42578125" style="131" bestFit="1" customWidth="1"/>
    <col min="14858" max="14858" width="13" style="131" bestFit="1" customWidth="1"/>
    <col min="14859" max="14859" width="16.28515625" style="131" customWidth="1"/>
    <col min="14860" max="14860" width="14" style="131" bestFit="1" customWidth="1"/>
    <col min="14861" max="14861" width="17.85546875" style="131" bestFit="1" customWidth="1"/>
    <col min="14862" max="14862" width="9.140625" style="131"/>
    <col min="14863" max="14863" width="15.7109375" style="131" bestFit="1" customWidth="1"/>
    <col min="14864" max="14864" width="11" style="131" customWidth="1"/>
    <col min="14865" max="14865" width="10.28515625" style="131" customWidth="1"/>
    <col min="14866" max="14866" width="13.85546875" style="131" customWidth="1"/>
    <col min="14867" max="15104" width="9.140625" style="131"/>
    <col min="15105" max="15105" width="12.7109375" style="131" customWidth="1"/>
    <col min="15106" max="15106" width="43" style="131" bestFit="1" customWidth="1"/>
    <col min="15107" max="15107" width="12.85546875" style="131" bestFit="1" customWidth="1"/>
    <col min="15108" max="15108" width="12.42578125" style="131" customWidth="1"/>
    <col min="15109" max="15109" width="10.28515625" style="131" customWidth="1"/>
    <col min="15110" max="15110" width="10.140625" style="131" bestFit="1" customWidth="1"/>
    <col min="15111" max="15111" width="10.42578125" style="131" bestFit="1" customWidth="1"/>
    <col min="15112" max="15112" width="15" style="131" bestFit="1" customWidth="1"/>
    <col min="15113" max="15113" width="9.42578125" style="131" bestFit="1" customWidth="1"/>
    <col min="15114" max="15114" width="13" style="131" bestFit="1" customWidth="1"/>
    <col min="15115" max="15115" width="16.28515625" style="131" customWidth="1"/>
    <col min="15116" max="15116" width="14" style="131" bestFit="1" customWidth="1"/>
    <col min="15117" max="15117" width="17.85546875" style="131" bestFit="1" customWidth="1"/>
    <col min="15118" max="15118" width="9.140625" style="131"/>
    <col min="15119" max="15119" width="15.7109375" style="131" bestFit="1" customWidth="1"/>
    <col min="15120" max="15120" width="11" style="131" customWidth="1"/>
    <col min="15121" max="15121" width="10.28515625" style="131" customWidth="1"/>
    <col min="15122" max="15122" width="13.85546875" style="131" customWidth="1"/>
    <col min="15123" max="15360" width="9.140625" style="131"/>
    <col min="15361" max="15361" width="12.7109375" style="131" customWidth="1"/>
    <col min="15362" max="15362" width="43" style="131" bestFit="1" customWidth="1"/>
    <col min="15363" max="15363" width="12.85546875" style="131" bestFit="1" customWidth="1"/>
    <col min="15364" max="15364" width="12.42578125" style="131" customWidth="1"/>
    <col min="15365" max="15365" width="10.28515625" style="131" customWidth="1"/>
    <col min="15366" max="15366" width="10.140625" style="131" bestFit="1" customWidth="1"/>
    <col min="15367" max="15367" width="10.42578125" style="131" bestFit="1" customWidth="1"/>
    <col min="15368" max="15368" width="15" style="131" bestFit="1" customWidth="1"/>
    <col min="15369" max="15369" width="9.42578125" style="131" bestFit="1" customWidth="1"/>
    <col min="15370" max="15370" width="13" style="131" bestFit="1" customWidth="1"/>
    <col min="15371" max="15371" width="16.28515625" style="131" customWidth="1"/>
    <col min="15372" max="15372" width="14" style="131" bestFit="1" customWidth="1"/>
    <col min="15373" max="15373" width="17.85546875" style="131" bestFit="1" customWidth="1"/>
    <col min="15374" max="15374" width="9.140625" style="131"/>
    <col min="15375" max="15375" width="15.7109375" style="131" bestFit="1" customWidth="1"/>
    <col min="15376" max="15376" width="11" style="131" customWidth="1"/>
    <col min="15377" max="15377" width="10.28515625" style="131" customWidth="1"/>
    <col min="15378" max="15378" width="13.85546875" style="131" customWidth="1"/>
    <col min="15379" max="15616" width="9.140625" style="131"/>
    <col min="15617" max="15617" width="12.7109375" style="131" customWidth="1"/>
    <col min="15618" max="15618" width="43" style="131" bestFit="1" customWidth="1"/>
    <col min="15619" max="15619" width="12.85546875" style="131" bestFit="1" customWidth="1"/>
    <col min="15620" max="15620" width="12.42578125" style="131" customWidth="1"/>
    <col min="15621" max="15621" width="10.28515625" style="131" customWidth="1"/>
    <col min="15622" max="15622" width="10.140625" style="131" bestFit="1" customWidth="1"/>
    <col min="15623" max="15623" width="10.42578125" style="131" bestFit="1" customWidth="1"/>
    <col min="15624" max="15624" width="15" style="131" bestFit="1" customWidth="1"/>
    <col min="15625" max="15625" width="9.42578125" style="131" bestFit="1" customWidth="1"/>
    <col min="15626" max="15626" width="13" style="131" bestFit="1" customWidth="1"/>
    <col min="15627" max="15627" width="16.28515625" style="131" customWidth="1"/>
    <col min="15628" max="15628" width="14" style="131" bestFit="1" customWidth="1"/>
    <col min="15629" max="15629" width="17.85546875" style="131" bestFit="1" customWidth="1"/>
    <col min="15630" max="15630" width="9.140625" style="131"/>
    <col min="15631" max="15631" width="15.7109375" style="131" bestFit="1" customWidth="1"/>
    <col min="15632" max="15632" width="11" style="131" customWidth="1"/>
    <col min="15633" max="15633" width="10.28515625" style="131" customWidth="1"/>
    <col min="15634" max="15634" width="13.85546875" style="131" customWidth="1"/>
    <col min="15635" max="15872" width="9.140625" style="131"/>
    <col min="15873" max="15873" width="12.7109375" style="131" customWidth="1"/>
    <col min="15874" max="15874" width="43" style="131" bestFit="1" customWidth="1"/>
    <col min="15875" max="15875" width="12.85546875" style="131" bestFit="1" customWidth="1"/>
    <col min="15876" max="15876" width="12.42578125" style="131" customWidth="1"/>
    <col min="15877" max="15877" width="10.28515625" style="131" customWidth="1"/>
    <col min="15878" max="15878" width="10.140625" style="131" bestFit="1" customWidth="1"/>
    <col min="15879" max="15879" width="10.42578125" style="131" bestFit="1" customWidth="1"/>
    <col min="15880" max="15880" width="15" style="131" bestFit="1" customWidth="1"/>
    <col min="15881" max="15881" width="9.42578125" style="131" bestFit="1" customWidth="1"/>
    <col min="15882" max="15882" width="13" style="131" bestFit="1" customWidth="1"/>
    <col min="15883" max="15883" width="16.28515625" style="131" customWidth="1"/>
    <col min="15884" max="15884" width="14" style="131" bestFit="1" customWidth="1"/>
    <col min="15885" max="15885" width="17.85546875" style="131" bestFit="1" customWidth="1"/>
    <col min="15886" max="15886" width="9.140625" style="131"/>
    <col min="15887" max="15887" width="15.7109375" style="131" bestFit="1" customWidth="1"/>
    <col min="15888" max="15888" width="11" style="131" customWidth="1"/>
    <col min="15889" max="15889" width="10.28515625" style="131" customWidth="1"/>
    <col min="15890" max="15890" width="13.85546875" style="131" customWidth="1"/>
    <col min="15891" max="16128" width="9.140625" style="131"/>
    <col min="16129" max="16129" width="12.7109375" style="131" customWidth="1"/>
    <col min="16130" max="16130" width="43" style="131" bestFit="1" customWidth="1"/>
    <col min="16131" max="16131" width="12.85546875" style="131" bestFit="1" customWidth="1"/>
    <col min="16132" max="16132" width="12.42578125" style="131" customWidth="1"/>
    <col min="16133" max="16133" width="10.28515625" style="131" customWidth="1"/>
    <col min="16134" max="16134" width="10.140625" style="131" bestFit="1" customWidth="1"/>
    <col min="16135" max="16135" width="10.42578125" style="131" bestFit="1" customWidth="1"/>
    <col min="16136" max="16136" width="15" style="131" bestFit="1" customWidth="1"/>
    <col min="16137" max="16137" width="9.42578125" style="131" bestFit="1" customWidth="1"/>
    <col min="16138" max="16138" width="13" style="131" bestFit="1" customWidth="1"/>
    <col min="16139" max="16139" width="16.28515625" style="131" customWidth="1"/>
    <col min="16140" max="16140" width="14" style="131" bestFit="1" customWidth="1"/>
    <col min="16141" max="16141" width="17.85546875" style="131" bestFit="1" customWidth="1"/>
    <col min="16142" max="16142" width="9.140625" style="131"/>
    <col min="16143" max="16143" width="15.7109375" style="131" bestFit="1" customWidth="1"/>
    <col min="16144" max="16144" width="11" style="131" customWidth="1"/>
    <col min="16145" max="16145" width="10.28515625" style="131" customWidth="1"/>
    <col min="16146" max="16146" width="13.85546875" style="131" customWidth="1"/>
    <col min="16147" max="16384" width="9.140625" style="131"/>
  </cols>
  <sheetData>
    <row r="1" spans="1:17" s="118" customFormat="1" ht="20.25" x14ac:dyDescent="0.3">
      <c r="A1" s="117" t="str">
        <f>Grafer!B1</f>
        <v>Fordeling af elforbrug i Læsø Kommune</v>
      </c>
      <c r="L1" s="119"/>
      <c r="M1" s="120"/>
    </row>
    <row r="2" spans="1:17" ht="15" customHeight="1" x14ac:dyDescent="0.2">
      <c r="I2" s="135"/>
      <c r="J2" s="135"/>
      <c r="K2" s="135"/>
      <c r="L2" s="135"/>
      <c r="P2" s="136"/>
      <c r="Q2" s="136"/>
    </row>
    <row r="3" spans="1:17" x14ac:dyDescent="0.2">
      <c r="A3" s="137"/>
      <c r="B3" s="138"/>
      <c r="C3" s="137"/>
      <c r="D3" s="139" t="s">
        <v>26</v>
      </c>
      <c r="E3" s="137" t="s">
        <v>23</v>
      </c>
      <c r="G3" s="140"/>
    </row>
    <row r="4" spans="1:17" x14ac:dyDescent="0.2">
      <c r="A4" s="141"/>
      <c r="B4" s="131" t="s">
        <v>1</v>
      </c>
      <c r="C4" s="142">
        <v>0.82499999999999996</v>
      </c>
      <c r="D4" s="124">
        <v>1323079.6737490366</v>
      </c>
      <c r="E4" s="143">
        <f>D4/1000000*3.6</f>
        <v>4.763086825496532</v>
      </c>
      <c r="F4" s="144"/>
      <c r="G4" s="125"/>
      <c r="I4" s="145"/>
      <c r="J4" s="125"/>
      <c r="K4" s="140"/>
    </row>
    <row r="5" spans="1:17" x14ac:dyDescent="0.2">
      <c r="A5" s="141"/>
      <c r="B5" s="131" t="s">
        <v>2</v>
      </c>
      <c r="C5" s="142">
        <f>1-C4</f>
        <v>0.17500000000000004</v>
      </c>
      <c r="D5" s="124">
        <v>280653.2641285836</v>
      </c>
      <c r="E5" s="143">
        <f t="shared" ref="E5:E17" si="0">D5/1000000*3.6</f>
        <v>1.010351750862901</v>
      </c>
      <c r="F5" s="144"/>
      <c r="G5" s="125"/>
      <c r="H5" s="140"/>
      <c r="I5" s="146"/>
      <c r="J5" s="125"/>
      <c r="K5" s="140"/>
    </row>
    <row r="6" spans="1:17" x14ac:dyDescent="0.2">
      <c r="A6" s="141"/>
      <c r="B6" s="131" t="s">
        <v>3</v>
      </c>
      <c r="C6" s="142">
        <v>0.82499999999999996</v>
      </c>
      <c r="D6" s="147">
        <v>125241.94174029515</v>
      </c>
      <c r="E6" s="143">
        <f t="shared" si="0"/>
        <v>0.45087099026506255</v>
      </c>
      <c r="F6" s="144"/>
      <c r="G6" s="125"/>
      <c r="I6" s="148"/>
      <c r="J6" s="125"/>
      <c r="K6" s="140"/>
    </row>
    <row r="7" spans="1:17" x14ac:dyDescent="0.2">
      <c r="A7" s="141"/>
      <c r="B7" s="131" t="s">
        <v>4</v>
      </c>
      <c r="C7" s="142">
        <v>0.17499999999999999</v>
      </c>
      <c r="D7" s="147">
        <v>26566.472490365639</v>
      </c>
      <c r="E7" s="143">
        <f t="shared" si="0"/>
        <v>9.5639300965316296E-2</v>
      </c>
      <c r="F7" s="144"/>
      <c r="G7" s="125"/>
      <c r="I7" s="146"/>
      <c r="J7" s="125"/>
      <c r="K7" s="140"/>
    </row>
    <row r="8" spans="1:17" ht="12.75" customHeight="1" x14ac:dyDescent="0.2">
      <c r="A8" s="141">
        <v>3</v>
      </c>
      <c r="B8" s="131" t="s">
        <v>5</v>
      </c>
      <c r="C8" s="141"/>
      <c r="D8" s="147">
        <v>4187279.6478917194</v>
      </c>
      <c r="E8" s="143">
        <f t="shared" si="0"/>
        <v>15.07420673241019</v>
      </c>
      <c r="F8" s="149"/>
      <c r="H8" s="126"/>
      <c r="I8" s="146"/>
      <c r="J8" s="150"/>
      <c r="K8" s="140"/>
    </row>
    <row r="9" spans="1:17" x14ac:dyDescent="0.2">
      <c r="A9" s="141">
        <v>4</v>
      </c>
      <c r="B9" s="131" t="s">
        <v>0</v>
      </c>
      <c r="C9" s="141"/>
      <c r="D9" s="147">
        <v>1230325</v>
      </c>
      <c r="E9" s="143">
        <f t="shared" si="0"/>
        <v>4.4291700000000001</v>
      </c>
      <c r="F9" s="149"/>
      <c r="H9" s="126"/>
      <c r="I9" s="146"/>
      <c r="J9" s="150"/>
      <c r="K9" s="140"/>
    </row>
    <row r="10" spans="1:17" ht="12.75" customHeight="1" x14ac:dyDescent="0.2">
      <c r="A10" s="141">
        <v>5</v>
      </c>
      <c r="B10" s="131" t="s">
        <v>6</v>
      </c>
      <c r="C10" s="141"/>
      <c r="D10" s="147">
        <v>0</v>
      </c>
      <c r="E10" s="143">
        <f t="shared" si="0"/>
        <v>0</v>
      </c>
      <c r="F10" s="149"/>
      <c r="G10" s="125"/>
      <c r="I10" s="146"/>
      <c r="J10" s="150"/>
    </row>
    <row r="11" spans="1:17" x14ac:dyDescent="0.2">
      <c r="A11" s="141">
        <v>6</v>
      </c>
      <c r="B11" s="131" t="s">
        <v>7</v>
      </c>
      <c r="C11" s="141"/>
      <c r="D11" s="147">
        <v>1191891</v>
      </c>
      <c r="E11" s="143">
        <f t="shared" si="0"/>
        <v>4.2908075999999999</v>
      </c>
      <c r="F11" s="149"/>
      <c r="G11" s="125"/>
      <c r="I11" s="146"/>
      <c r="J11" s="150"/>
      <c r="K11" s="140"/>
    </row>
    <row r="12" spans="1:17" x14ac:dyDescent="0.2">
      <c r="A12" s="141">
        <v>7</v>
      </c>
      <c r="B12" s="131" t="s">
        <v>8</v>
      </c>
      <c r="C12" s="141"/>
      <c r="D12" s="147">
        <v>718880</v>
      </c>
      <c r="E12" s="143">
        <f t="shared" si="0"/>
        <v>2.587968</v>
      </c>
      <c r="F12" s="149"/>
      <c r="G12" s="125"/>
      <c r="I12" s="146"/>
      <c r="J12" s="146"/>
      <c r="K12" s="140"/>
    </row>
    <row r="13" spans="1:17" x14ac:dyDescent="0.2">
      <c r="A13" s="141">
        <v>8</v>
      </c>
      <c r="B13" s="131" t="s">
        <v>9</v>
      </c>
      <c r="C13" s="141"/>
      <c r="D13" s="147">
        <v>701958</v>
      </c>
      <c r="E13" s="143">
        <f t="shared" si="0"/>
        <v>2.5270487999999998</v>
      </c>
      <c r="F13" s="149"/>
      <c r="G13" s="125"/>
      <c r="I13" s="146"/>
      <c r="J13" s="150"/>
    </row>
    <row r="14" spans="1:17" x14ac:dyDescent="0.2">
      <c r="A14" s="141">
        <v>9</v>
      </c>
      <c r="B14" s="131" t="s">
        <v>10</v>
      </c>
      <c r="C14" s="141"/>
      <c r="D14" s="147">
        <v>0</v>
      </c>
      <c r="E14" s="143">
        <f t="shared" si="0"/>
        <v>0</v>
      </c>
      <c r="F14" s="149"/>
      <c r="G14" s="125"/>
      <c r="I14" s="146"/>
      <c r="J14" s="150"/>
    </row>
    <row r="15" spans="1:17" x14ac:dyDescent="0.2">
      <c r="A15" s="141">
        <v>10</v>
      </c>
      <c r="B15" s="131" t="s">
        <v>11</v>
      </c>
      <c r="C15" s="141"/>
      <c r="D15" s="147">
        <v>0</v>
      </c>
      <c r="E15" s="143">
        <f t="shared" si="0"/>
        <v>0</v>
      </c>
      <c r="F15" s="149"/>
      <c r="G15" s="125"/>
      <c r="I15" s="146"/>
      <c r="J15" s="150"/>
    </row>
    <row r="16" spans="1:17" x14ac:dyDescent="0.2">
      <c r="A16" s="141">
        <v>11</v>
      </c>
      <c r="B16" s="131" t="s">
        <v>12</v>
      </c>
      <c r="C16" s="141"/>
      <c r="D16" s="147">
        <v>0</v>
      </c>
      <c r="E16" s="143">
        <f t="shared" si="0"/>
        <v>0</v>
      </c>
      <c r="F16" s="149"/>
      <c r="G16" s="125"/>
      <c r="I16" s="146"/>
      <c r="J16" s="151"/>
      <c r="K16" s="152"/>
      <c r="L16" s="153"/>
    </row>
    <row r="17" spans="1:13" x14ac:dyDescent="0.2">
      <c r="A17" s="141">
        <v>999</v>
      </c>
      <c r="B17" s="131" t="s">
        <v>106</v>
      </c>
      <c r="C17" s="141"/>
      <c r="D17" s="147">
        <v>4253066</v>
      </c>
      <c r="E17" s="154">
        <f t="shared" si="0"/>
        <v>15.311037599999999</v>
      </c>
      <c r="F17" s="149"/>
      <c r="G17" s="125"/>
      <c r="I17" s="146"/>
      <c r="J17" s="151"/>
      <c r="K17" s="152"/>
      <c r="L17" s="153"/>
    </row>
    <row r="18" spans="1:13" x14ac:dyDescent="0.2">
      <c r="A18" s="137" t="s">
        <v>13</v>
      </c>
      <c r="B18" s="138"/>
      <c r="C18" s="137"/>
      <c r="D18" s="133">
        <f>SUM(D4:D17)</f>
        <v>14038941</v>
      </c>
      <c r="E18" s="155">
        <f>D18/1000000*3.6</f>
        <v>50.540187599999996</v>
      </c>
      <c r="F18" s="144"/>
      <c r="G18" s="127"/>
      <c r="H18" s="127"/>
      <c r="I18" s="127"/>
    </row>
    <row r="19" spans="1:13" x14ac:dyDescent="0.2">
      <c r="A19" s="128" t="s">
        <v>107</v>
      </c>
      <c r="D19" s="140"/>
      <c r="E19" s="156"/>
      <c r="F19" s="144"/>
      <c r="G19" s="127"/>
      <c r="H19" s="127"/>
      <c r="I19" s="127"/>
    </row>
    <row r="20" spans="1:13" x14ac:dyDescent="0.2">
      <c r="D20" s="140"/>
      <c r="E20" s="157"/>
      <c r="F20" s="144"/>
      <c r="G20" s="127"/>
      <c r="H20" s="127"/>
      <c r="I20" s="127"/>
    </row>
    <row r="21" spans="1:13" x14ac:dyDescent="0.2">
      <c r="B21" s="121" t="s">
        <v>108</v>
      </c>
      <c r="D21" s="140"/>
      <c r="E21" s="157"/>
      <c r="F21" s="228"/>
      <c r="G21" s="228"/>
      <c r="H21" s="228"/>
      <c r="I21" s="228"/>
    </row>
    <row r="22" spans="1:13" x14ac:dyDescent="0.2">
      <c r="A22" s="137"/>
      <c r="B22" s="138"/>
      <c r="C22" s="137"/>
      <c r="D22" s="139" t="s">
        <v>26</v>
      </c>
      <c r="E22" s="137" t="s">
        <v>23</v>
      </c>
      <c r="G22" s="140"/>
    </row>
    <row r="23" spans="1:13" x14ac:dyDescent="0.2">
      <c r="A23" s="141"/>
      <c r="B23" s="131" t="s">
        <v>1</v>
      </c>
      <c r="C23" s="142">
        <v>0.82499999999999996</v>
      </c>
      <c r="D23" s="124">
        <f>D4</f>
        <v>1323079.6737490366</v>
      </c>
      <c r="E23" s="158">
        <f>D23/1000000*3.6</f>
        <v>4.763086825496532</v>
      </c>
      <c r="F23" s="228"/>
      <c r="G23" s="229"/>
      <c r="I23" s="230"/>
      <c r="J23" s="229"/>
      <c r="K23" s="140"/>
    </row>
    <row r="24" spans="1:13" x14ac:dyDescent="0.2">
      <c r="A24" s="141"/>
      <c r="B24" s="131" t="s">
        <v>2</v>
      </c>
      <c r="C24" s="142">
        <f>1-C23</f>
        <v>0.17500000000000004</v>
      </c>
      <c r="D24" s="124">
        <f>D5</f>
        <v>280653.2641285836</v>
      </c>
      <c r="E24" s="158">
        <f t="shared" ref="E24:E35" si="1">D24/1000000*3.6</f>
        <v>1.010351750862901</v>
      </c>
      <c r="F24" s="228"/>
      <c r="G24" s="229"/>
      <c r="H24" s="140"/>
      <c r="I24" s="230"/>
      <c r="J24" s="229"/>
      <c r="K24" s="140"/>
    </row>
    <row r="25" spans="1:13" x14ac:dyDescent="0.2">
      <c r="A25" s="141"/>
      <c r="B25" s="131" t="s">
        <v>3</v>
      </c>
      <c r="C25" s="142">
        <v>0.82499999999999996</v>
      </c>
      <c r="D25" s="124">
        <f t="shared" ref="D25:D26" si="2">D6</f>
        <v>125241.94174029515</v>
      </c>
      <c r="E25" s="158">
        <f t="shared" si="1"/>
        <v>0.45087099026506255</v>
      </c>
      <c r="F25" s="228"/>
      <c r="G25" s="229"/>
      <c r="I25" s="148"/>
      <c r="J25" s="229"/>
      <c r="K25" s="140"/>
    </row>
    <row r="26" spans="1:13" x14ac:dyDescent="0.2">
      <c r="A26" s="141"/>
      <c r="B26" s="131" t="s">
        <v>4</v>
      </c>
      <c r="C26" s="142">
        <v>0.17499999999999999</v>
      </c>
      <c r="D26" s="124">
        <f t="shared" si="2"/>
        <v>26566.472490365639</v>
      </c>
      <c r="E26" s="158">
        <f t="shared" si="1"/>
        <v>9.5639300965316296E-2</v>
      </c>
      <c r="F26" s="228"/>
      <c r="G26" s="228"/>
      <c r="H26" s="228"/>
      <c r="I26" s="228"/>
      <c r="J26" s="228"/>
      <c r="K26" s="228"/>
      <c r="L26" s="228"/>
      <c r="M26" s="228"/>
    </row>
    <row r="27" spans="1:13" ht="12.75" customHeight="1" x14ac:dyDescent="0.2">
      <c r="A27" s="141">
        <v>3</v>
      </c>
      <c r="B27" s="131" t="s">
        <v>5</v>
      </c>
      <c r="C27" s="141"/>
      <c r="D27" s="147">
        <f t="shared" ref="D27:D35" si="3">D8+D8/SUM($D$8:$D$16)*$D$17</f>
        <v>6404967.9138849704</v>
      </c>
      <c r="E27" s="154">
        <f t="shared" si="1"/>
        <v>23.057884489985895</v>
      </c>
      <c r="F27" s="228"/>
      <c r="G27" s="228"/>
      <c r="H27" s="228"/>
      <c r="I27" s="228"/>
      <c r="J27" s="228"/>
      <c r="K27" s="228"/>
      <c r="L27" s="228"/>
      <c r="M27" s="228"/>
    </row>
    <row r="28" spans="1:13" x14ac:dyDescent="0.2">
      <c r="A28" s="141">
        <v>4</v>
      </c>
      <c r="B28" s="131" t="s">
        <v>0</v>
      </c>
      <c r="C28" s="141"/>
      <c r="D28" s="147">
        <f t="shared" si="3"/>
        <v>1881935.9611241096</v>
      </c>
      <c r="E28" s="154">
        <f t="shared" si="1"/>
        <v>6.7749694600467949</v>
      </c>
      <c r="F28" s="228"/>
      <c r="G28" s="228"/>
      <c r="H28" s="228"/>
      <c r="I28" s="228"/>
      <c r="J28" s="228"/>
      <c r="K28" s="228"/>
      <c r="L28" s="228"/>
      <c r="M28" s="228"/>
    </row>
    <row r="29" spans="1:13" ht="12.75" customHeight="1" x14ac:dyDescent="0.2">
      <c r="A29" s="141">
        <v>5</v>
      </c>
      <c r="B29" s="131" t="s">
        <v>6</v>
      </c>
      <c r="C29" s="141"/>
      <c r="D29" s="147">
        <f t="shared" si="3"/>
        <v>0</v>
      </c>
      <c r="E29" s="154">
        <f t="shared" si="1"/>
        <v>0</v>
      </c>
      <c r="F29" s="149"/>
      <c r="G29" s="125"/>
      <c r="I29" s="146"/>
      <c r="J29" s="150"/>
    </row>
    <row r="30" spans="1:13" x14ac:dyDescent="0.2">
      <c r="A30" s="141">
        <v>6</v>
      </c>
      <c r="B30" s="131" t="s">
        <v>7</v>
      </c>
      <c r="C30" s="141"/>
      <c r="D30" s="147">
        <f t="shared" si="3"/>
        <v>1823146.3512813086</v>
      </c>
      <c r="E30" s="154">
        <f t="shared" si="1"/>
        <v>6.5633268646127112</v>
      </c>
      <c r="F30" s="149"/>
      <c r="G30" s="125"/>
      <c r="I30" s="146"/>
      <c r="J30" s="150"/>
      <c r="K30" s="140"/>
    </row>
    <row r="31" spans="1:13" x14ac:dyDescent="0.2">
      <c r="A31" s="141">
        <v>7</v>
      </c>
      <c r="B31" s="131" t="s">
        <v>8</v>
      </c>
      <c r="C31" s="141"/>
      <c r="D31" s="147">
        <f t="shared" si="3"/>
        <v>1099616.8684964541</v>
      </c>
      <c r="E31" s="154">
        <f t="shared" si="1"/>
        <v>3.9586207265872346</v>
      </c>
      <c r="F31" s="149"/>
      <c r="G31" s="125"/>
      <c r="I31" s="146"/>
      <c r="J31" s="146"/>
      <c r="K31" s="140"/>
    </row>
    <row r="32" spans="1:13" x14ac:dyDescent="0.2">
      <c r="A32" s="141">
        <v>8</v>
      </c>
      <c r="B32" s="131" t="s">
        <v>9</v>
      </c>
      <c r="C32" s="141"/>
      <c r="D32" s="147">
        <f t="shared" si="3"/>
        <v>1073732.553104877</v>
      </c>
      <c r="E32" s="154">
        <f t="shared" si="1"/>
        <v>3.8654371911775569</v>
      </c>
      <c r="F32" s="149"/>
      <c r="G32" s="125"/>
      <c r="I32" s="146"/>
      <c r="J32" s="150"/>
    </row>
    <row r="33" spans="1:12" x14ac:dyDescent="0.2">
      <c r="A33" s="141">
        <v>9</v>
      </c>
      <c r="B33" s="131" t="s">
        <v>10</v>
      </c>
      <c r="C33" s="141"/>
      <c r="D33" s="147">
        <f t="shared" si="3"/>
        <v>0</v>
      </c>
      <c r="E33" s="154">
        <f t="shared" si="1"/>
        <v>0</v>
      </c>
      <c r="F33" s="149"/>
      <c r="G33" s="125"/>
      <c r="I33" s="146"/>
      <c r="J33" s="150"/>
    </row>
    <row r="34" spans="1:12" x14ac:dyDescent="0.2">
      <c r="A34" s="141">
        <v>10</v>
      </c>
      <c r="B34" s="131" t="s">
        <v>11</v>
      </c>
      <c r="C34" s="141"/>
      <c r="D34" s="147">
        <f t="shared" si="3"/>
        <v>0</v>
      </c>
      <c r="E34" s="154">
        <f t="shared" si="1"/>
        <v>0</v>
      </c>
      <c r="F34" s="149"/>
      <c r="G34" s="125"/>
      <c r="I34" s="146"/>
      <c r="J34" s="150"/>
    </row>
    <row r="35" spans="1:12" x14ac:dyDescent="0.2">
      <c r="A35" s="141">
        <v>11</v>
      </c>
      <c r="B35" s="131" t="s">
        <v>12</v>
      </c>
      <c r="C35" s="141"/>
      <c r="D35" s="147">
        <f t="shared" si="3"/>
        <v>0</v>
      </c>
      <c r="E35" s="158">
        <f t="shared" si="1"/>
        <v>0</v>
      </c>
      <c r="F35" s="149"/>
      <c r="G35" s="125"/>
      <c r="I35" s="146"/>
      <c r="J35" s="151"/>
      <c r="K35" s="152"/>
      <c r="L35" s="153"/>
    </row>
    <row r="36" spans="1:12" x14ac:dyDescent="0.2">
      <c r="A36" s="137" t="s">
        <v>13</v>
      </c>
      <c r="B36" s="138"/>
      <c r="C36" s="137"/>
      <c r="D36" s="133">
        <f>SUM(D23:D35)</f>
        <v>14038941.000000002</v>
      </c>
      <c r="E36" s="155">
        <f>D36/1000000*3.6</f>
        <v>50.540187600000003</v>
      </c>
      <c r="F36" s="144"/>
      <c r="G36" s="127"/>
      <c r="H36" s="127"/>
      <c r="I36" s="127"/>
    </row>
    <row r="37" spans="1:12" x14ac:dyDescent="0.2">
      <c r="D37" s="140"/>
      <c r="E37" s="157"/>
      <c r="F37" s="144"/>
      <c r="G37" s="127"/>
      <c r="H37" s="127"/>
      <c r="I37" s="127"/>
    </row>
    <row r="38" spans="1:12" x14ac:dyDescent="0.2">
      <c r="D38" s="140"/>
      <c r="E38" s="159"/>
      <c r="G38" s="160"/>
      <c r="H38" s="161"/>
      <c r="I38" s="161"/>
      <c r="J38" s="161"/>
      <c r="K38" s="162"/>
    </row>
    <row r="40" spans="1:12" x14ac:dyDescent="0.2">
      <c r="C40" s="131" t="s">
        <v>14</v>
      </c>
    </row>
    <row r="41" spans="1:12" x14ac:dyDescent="0.2">
      <c r="B41" s="163" t="s">
        <v>15</v>
      </c>
      <c r="C41" s="164" t="s">
        <v>16</v>
      </c>
      <c r="D41" s="164" t="s">
        <v>17</v>
      </c>
      <c r="E41" s="164" t="s">
        <v>18</v>
      </c>
      <c r="F41" s="165" t="s">
        <v>19</v>
      </c>
    </row>
    <row r="42" spans="1:12" x14ac:dyDescent="0.2">
      <c r="B42" s="166" t="s">
        <v>5</v>
      </c>
      <c r="C42" s="167">
        <v>0.155</v>
      </c>
      <c r="D42" s="167">
        <v>0.155</v>
      </c>
      <c r="E42" s="167">
        <v>0.183</v>
      </c>
      <c r="F42" s="168">
        <v>0.50700000000000001</v>
      </c>
    </row>
    <row r="43" spans="1:12" x14ac:dyDescent="0.2">
      <c r="B43" s="166" t="s">
        <v>0</v>
      </c>
      <c r="C43" s="169"/>
      <c r="D43" s="170">
        <v>0.15</v>
      </c>
      <c r="E43" s="170">
        <v>0.03</v>
      </c>
      <c r="F43" s="171">
        <v>0.82</v>
      </c>
    </row>
    <row r="44" spans="1:12" x14ac:dyDescent="0.2">
      <c r="B44" s="166" t="s">
        <v>6</v>
      </c>
      <c r="C44" s="169"/>
      <c r="D44" s="170">
        <v>0.15</v>
      </c>
      <c r="E44" s="170">
        <v>0.03</v>
      </c>
      <c r="F44" s="171">
        <v>0.82</v>
      </c>
    </row>
    <row r="45" spans="1:12" x14ac:dyDescent="0.2">
      <c r="B45" s="166" t="s">
        <v>28</v>
      </c>
      <c r="C45" s="169"/>
      <c r="D45" s="170">
        <v>0.25</v>
      </c>
      <c r="E45" s="170">
        <v>0.28000000000000003</v>
      </c>
      <c r="F45" s="171">
        <v>0.47</v>
      </c>
    </row>
    <row r="46" spans="1:12" x14ac:dyDescent="0.2">
      <c r="B46" s="166" t="s">
        <v>8</v>
      </c>
      <c r="C46" s="169"/>
      <c r="D46" s="170">
        <v>0.25</v>
      </c>
      <c r="E46" s="170">
        <v>0.28000000000000003</v>
      </c>
      <c r="F46" s="171">
        <v>0.47</v>
      </c>
    </row>
    <row r="47" spans="1:12" x14ac:dyDescent="0.2">
      <c r="B47" s="166" t="s">
        <v>20</v>
      </c>
      <c r="C47" s="169"/>
      <c r="D47" s="170">
        <v>0.27</v>
      </c>
      <c r="E47" s="170">
        <v>0</v>
      </c>
      <c r="F47" s="171">
        <v>0.73</v>
      </c>
    </row>
    <row r="48" spans="1:12" x14ac:dyDescent="0.2">
      <c r="B48" s="166" t="s">
        <v>10</v>
      </c>
      <c r="C48" s="169"/>
      <c r="D48" s="170">
        <v>0.06</v>
      </c>
      <c r="E48" s="170">
        <v>0.08</v>
      </c>
      <c r="F48" s="171">
        <v>0.86</v>
      </c>
    </row>
    <row r="49" spans="2:6" x14ac:dyDescent="0.2">
      <c r="B49" s="166" t="s">
        <v>11</v>
      </c>
      <c r="C49" s="169"/>
      <c r="D49" s="170">
        <v>0.06</v>
      </c>
      <c r="E49" s="170">
        <v>0.08</v>
      </c>
      <c r="F49" s="171">
        <v>0.86</v>
      </c>
    </row>
    <row r="50" spans="2:6" x14ac:dyDescent="0.2">
      <c r="B50" s="172"/>
      <c r="F50" s="173"/>
    </row>
    <row r="51" spans="2:6" x14ac:dyDescent="0.2">
      <c r="B51" s="174" t="s">
        <v>21</v>
      </c>
      <c r="C51" s="175">
        <v>0.44</v>
      </c>
      <c r="D51" s="175">
        <v>0.5</v>
      </c>
      <c r="E51" s="175">
        <v>1.5</v>
      </c>
      <c r="F51" s="176">
        <v>0.85</v>
      </c>
    </row>
    <row r="54" spans="2:6" x14ac:dyDescent="0.2">
      <c r="C54" s="131" t="s">
        <v>51</v>
      </c>
    </row>
    <row r="55" spans="2:6" x14ac:dyDescent="0.2">
      <c r="B55" s="137"/>
      <c r="C55" s="137" t="str">
        <f>$C$41</f>
        <v>Elkomfur</v>
      </c>
      <c r="D55" s="137" t="str">
        <f>$D$41</f>
        <v>Belysning</v>
      </c>
      <c r="E55" s="137" t="str">
        <f>$E$41</f>
        <v>Køle-maskiner, Elkomkompressorer</v>
      </c>
      <c r="F55" s="137" t="str">
        <f>$F$41</f>
        <v>Motorer, mv</v>
      </c>
    </row>
    <row r="56" spans="2:6" x14ac:dyDescent="0.2">
      <c r="B56" s="177" t="s">
        <v>5</v>
      </c>
      <c r="C56" s="155">
        <f>$D$27*$C$42*C$51</f>
        <v>436818.81172695494</v>
      </c>
      <c r="D56" s="155">
        <f>$D$27*$D$42*D$51</f>
        <v>496385.01332608517</v>
      </c>
      <c r="E56" s="155">
        <f>$D$27*$E$42*E$51</f>
        <v>1758163.6923614242</v>
      </c>
      <c r="F56" s="155">
        <f>$D$27*$F$42*F$51</f>
        <v>2760220.9224887281</v>
      </c>
    </row>
    <row r="57" spans="2:6" x14ac:dyDescent="0.2">
      <c r="B57" s="177" t="s">
        <v>20</v>
      </c>
      <c r="C57" s="155"/>
      <c r="D57" s="155">
        <f>$D$32*$D$47*D$51</f>
        <v>144953.89466915841</v>
      </c>
      <c r="E57" s="155">
        <f>$D$32*$E$47*E$51</f>
        <v>0</v>
      </c>
      <c r="F57" s="155">
        <f>$D$32*$F$47*F$51</f>
        <v>666251.04920157616</v>
      </c>
    </row>
    <row r="58" spans="2:6" x14ac:dyDescent="0.2">
      <c r="B58" s="177" t="s">
        <v>8</v>
      </c>
      <c r="C58" s="155"/>
      <c r="D58" s="155">
        <f>$D$31*$D$46*D$51</f>
        <v>137452.10856205676</v>
      </c>
      <c r="E58" s="155">
        <f>$D$31*$E$46*E$51</f>
        <v>461839.08476851077</v>
      </c>
      <c r="F58" s="155">
        <f>$D$31*$F$46*F$51</f>
        <v>439296.93896433339</v>
      </c>
    </row>
    <row r="59" spans="2:6" x14ac:dyDescent="0.2">
      <c r="B59" s="177" t="s">
        <v>28</v>
      </c>
      <c r="C59" s="155"/>
      <c r="D59" s="155">
        <f>$D$30*$D$45*D$51</f>
        <v>227893.29391016357</v>
      </c>
      <c r="E59" s="155">
        <f>$D$30*$E$45*E$51</f>
        <v>765721.46753814968</v>
      </c>
      <c r="F59" s="155">
        <f>$D$30*$F$45*F$51</f>
        <v>728346.96733688272</v>
      </c>
    </row>
    <row r="60" spans="2:6" x14ac:dyDescent="0.2">
      <c r="B60" s="177" t="s">
        <v>10</v>
      </c>
      <c r="C60" s="155"/>
      <c r="D60" s="155">
        <f>$D$33*$D$48*D$51</f>
        <v>0</v>
      </c>
      <c r="E60" s="155">
        <f>$D$33*$E$48*E$51</f>
        <v>0</v>
      </c>
      <c r="F60" s="155">
        <f>$D$33*$F$48*F$51</f>
        <v>0</v>
      </c>
    </row>
    <row r="61" spans="2:6" x14ac:dyDescent="0.2">
      <c r="B61" s="177" t="s">
        <v>11</v>
      </c>
      <c r="C61" s="155"/>
      <c r="D61" s="155">
        <f>$D$34*$D$49*D$51</f>
        <v>0</v>
      </c>
      <c r="E61" s="155">
        <f>$D$34*$E$49*E$51</f>
        <v>0</v>
      </c>
      <c r="F61" s="155">
        <f>$D$34*$F$49*F$51</f>
        <v>0</v>
      </c>
    </row>
    <row r="62" spans="2:6" x14ac:dyDescent="0.2">
      <c r="B62" s="177" t="s">
        <v>6</v>
      </c>
      <c r="C62" s="155"/>
      <c r="D62" s="155">
        <f>$D$29*$D$44*D$51</f>
        <v>0</v>
      </c>
      <c r="E62" s="155">
        <f>$D$29*$E$44*E$51</f>
        <v>0</v>
      </c>
      <c r="F62" s="155">
        <f>$D$29*$F$44*F$51</f>
        <v>0</v>
      </c>
    </row>
    <row r="63" spans="2:6" x14ac:dyDescent="0.2">
      <c r="B63" s="177" t="s">
        <v>0</v>
      </c>
      <c r="C63" s="155"/>
      <c r="D63" s="155">
        <f>$D$28*$D$43*D$51</f>
        <v>141145.19708430822</v>
      </c>
      <c r="E63" s="155">
        <f>$D$28*$E$43*E$51</f>
        <v>84687.118250584928</v>
      </c>
      <c r="F63" s="155">
        <f>$D$28*$F$43*F$51</f>
        <v>1311709.3649035043</v>
      </c>
    </row>
    <row r="66" spans="1:6" x14ac:dyDescent="0.2">
      <c r="C66" s="131" t="s">
        <v>22</v>
      </c>
    </row>
    <row r="67" spans="1:6" x14ac:dyDescent="0.2">
      <c r="B67" s="178"/>
      <c r="C67" s="178" t="str">
        <f>$C$41</f>
        <v>Elkomfur</v>
      </c>
      <c r="D67" s="178" t="str">
        <f>$D$41</f>
        <v>Belysning</v>
      </c>
      <c r="E67" s="178" t="str">
        <f>$E$41</f>
        <v>Køle-maskiner, Elkomkompressorer</v>
      </c>
      <c r="F67" s="178" t="str">
        <f>$F$41</f>
        <v>Motorer, mv</v>
      </c>
    </row>
    <row r="68" spans="1:6" x14ac:dyDescent="0.2">
      <c r="A68" s="131">
        <v>1</v>
      </c>
      <c r="B68" s="179" t="s">
        <v>5</v>
      </c>
      <c r="C68" s="180">
        <f>$D$27*$C$42*C$51/1000000*3.6</f>
        <v>1.5725477222170376</v>
      </c>
      <c r="D68" s="180">
        <f>$D$27*$D$42*D$51/1000000*3.6</f>
        <v>1.7869860479739066</v>
      </c>
      <c r="E68" s="180">
        <f>$D$27*$E$42*E$51/1000000*3.6</f>
        <v>6.3293892925011273</v>
      </c>
      <c r="F68" s="180">
        <f>$D$27*$F$42*F$51/1000000*3.6</f>
        <v>9.9367953209594209</v>
      </c>
    </row>
    <row r="69" spans="1:6" x14ac:dyDescent="0.2">
      <c r="A69" s="131">
        <v>2</v>
      </c>
      <c r="B69" s="179" t="s">
        <v>20</v>
      </c>
      <c r="C69" s="180"/>
      <c r="D69" s="180">
        <f>$D$32*$D$47*D$51/1000000*3.6</f>
        <v>0.52183402080897034</v>
      </c>
      <c r="E69" s="180">
        <f>$D$32*$E$47*E$51/1000000*3.6</f>
        <v>0</v>
      </c>
      <c r="F69" s="180">
        <f>$D$32*$F$47*F$51/1000000*3.6</f>
        <v>2.3985037771256743</v>
      </c>
    </row>
    <row r="70" spans="1:6" x14ac:dyDescent="0.2">
      <c r="A70" s="131">
        <v>3</v>
      </c>
      <c r="B70" s="179" t="s">
        <v>8</v>
      </c>
      <c r="C70" s="180"/>
      <c r="D70" s="180">
        <f>$D$31*$D$46*D$51/1000000*3.6</f>
        <v>0.49482759082340433</v>
      </c>
      <c r="E70" s="180">
        <f>$D$31*$E$46*E$51/1000000*3.6</f>
        <v>1.6626207051666388</v>
      </c>
      <c r="F70" s="180">
        <f>$D$31*$F$46*F$51/1000000*3.6</f>
        <v>1.5814689802716002</v>
      </c>
    </row>
    <row r="71" spans="1:6" x14ac:dyDescent="0.2">
      <c r="A71" s="131">
        <v>4</v>
      </c>
      <c r="B71" s="179" t="s">
        <v>28</v>
      </c>
      <c r="C71" s="180"/>
      <c r="D71" s="180">
        <f>$D$30*$D$45*D$51/1000000*3.6</f>
        <v>0.8204158580765889</v>
      </c>
      <c r="E71" s="180">
        <f>$D$30*$E$45*E$51/1000000*3.6</f>
        <v>2.7565972831373386</v>
      </c>
      <c r="F71" s="180">
        <f>$D$30*$F$45*F$51/1000000*3.6</f>
        <v>2.622049082412778</v>
      </c>
    </row>
    <row r="72" spans="1:6" x14ac:dyDescent="0.2">
      <c r="A72" s="131">
        <v>5</v>
      </c>
      <c r="B72" s="179" t="s">
        <v>10</v>
      </c>
      <c r="C72" s="180"/>
      <c r="D72" s="180">
        <f>$D$33*$D$48*D$51/1000000*3.6</f>
        <v>0</v>
      </c>
      <c r="E72" s="180">
        <f>$D$33*$E$48*E$51/1000000*3.6</f>
        <v>0</v>
      </c>
      <c r="F72" s="180">
        <f>$D$33*$F$48*F$51/1000000*3.6</f>
        <v>0</v>
      </c>
    </row>
    <row r="73" spans="1:6" x14ac:dyDescent="0.2">
      <c r="A73" s="131">
        <v>6</v>
      </c>
      <c r="B73" s="179" t="s">
        <v>11</v>
      </c>
      <c r="C73" s="180"/>
      <c r="D73" s="180">
        <f>$D$34*$D$49*D$51/1000000*3.6</f>
        <v>0</v>
      </c>
      <c r="E73" s="180">
        <f>$D$34*$E$49*E$51/1000000*3.6</f>
        <v>0</v>
      </c>
      <c r="F73" s="180">
        <f>$D$34*$F$49*F$51/1000000*3.6</f>
        <v>0</v>
      </c>
    </row>
    <row r="74" spans="1:6" x14ac:dyDescent="0.2">
      <c r="A74" s="131">
        <v>7</v>
      </c>
      <c r="B74" s="179" t="s">
        <v>6</v>
      </c>
      <c r="C74" s="180"/>
      <c r="D74" s="180">
        <f>$D$29*$D$44*D$51/1000000*3.6</f>
        <v>0</v>
      </c>
      <c r="E74" s="180">
        <f>$D$29*$E$44*E$51/1000000*3.6</f>
        <v>0</v>
      </c>
      <c r="F74" s="180">
        <f>$D$29*$F$44*F$51/1000000*3.6</f>
        <v>0</v>
      </c>
    </row>
    <row r="75" spans="1:6" x14ac:dyDescent="0.2">
      <c r="A75" s="131">
        <v>8</v>
      </c>
      <c r="B75" s="179" t="s">
        <v>0</v>
      </c>
      <c r="C75" s="180"/>
      <c r="D75" s="180">
        <f>$D$28*$D$43*D$51/1000000*3.6</f>
        <v>0.50812270950350968</v>
      </c>
      <c r="E75" s="180">
        <f>$D$28*$E$43*E$51/1000000*3.6</f>
        <v>0.30487362570210574</v>
      </c>
      <c r="F75" s="180">
        <f>$D$28*$F$43*F$51/1000000*3.6</f>
        <v>4.7221537136526157</v>
      </c>
    </row>
    <row r="76" spans="1:6" x14ac:dyDescent="0.2">
      <c r="B76" s="181"/>
      <c r="C76" s="181"/>
      <c r="D76" s="181"/>
      <c r="E76" s="181"/>
      <c r="F76" s="181"/>
    </row>
    <row r="82" spans="1:10" x14ac:dyDescent="0.2">
      <c r="C82" s="131" t="s">
        <v>36</v>
      </c>
      <c r="I82" s="182"/>
    </row>
    <row r="83" spans="1:10" x14ac:dyDescent="0.2">
      <c r="B83" s="249"/>
      <c r="C83" s="251" t="s">
        <v>26</v>
      </c>
      <c r="D83" s="251" t="s">
        <v>27</v>
      </c>
      <c r="E83" s="251" t="s">
        <v>50</v>
      </c>
      <c r="F83" s="251" t="s">
        <v>23</v>
      </c>
    </row>
    <row r="84" spans="1:10" x14ac:dyDescent="0.2">
      <c r="B84" s="250"/>
      <c r="C84" s="251"/>
      <c r="D84" s="251"/>
      <c r="E84" s="251"/>
      <c r="F84" s="251"/>
    </row>
    <row r="85" spans="1:10" x14ac:dyDescent="0.2">
      <c r="A85" s="131">
        <v>1100</v>
      </c>
      <c r="B85" s="172" t="s">
        <v>29</v>
      </c>
      <c r="C85" s="122">
        <v>218313</v>
      </c>
      <c r="D85" s="183">
        <v>732</v>
      </c>
      <c r="E85" s="184">
        <f>C85/D85</f>
        <v>298.24180327868851</v>
      </c>
      <c r="F85" s="185">
        <f t="shared" ref="F85:F104" si="4">C85/1000000*3.6</f>
        <v>0.78592680000000004</v>
      </c>
      <c r="I85" s="140"/>
      <c r="J85" s="140"/>
    </row>
    <row r="86" spans="1:10" x14ac:dyDescent="0.2">
      <c r="A86" s="131">
        <v>1200</v>
      </c>
      <c r="B86" s="172" t="s">
        <v>30</v>
      </c>
      <c r="C86" s="123">
        <v>3766078</v>
      </c>
      <c r="D86" s="186">
        <v>12520</v>
      </c>
      <c r="E86" s="187">
        <f>C86/D86</f>
        <v>300.8049520766773</v>
      </c>
      <c r="F86" s="188">
        <f t="shared" si="4"/>
        <v>13.5578808</v>
      </c>
      <c r="I86" s="140"/>
      <c r="J86" s="140"/>
    </row>
    <row r="87" spans="1:10" x14ac:dyDescent="0.2">
      <c r="A87" s="131">
        <v>1300</v>
      </c>
      <c r="B87" s="172" t="s">
        <v>31</v>
      </c>
      <c r="C87" s="123">
        <v>1958430</v>
      </c>
      <c r="D87" s="186">
        <v>11017</v>
      </c>
      <c r="E87" s="187">
        <f t="shared" ref="E87:E103" si="5">C87/D87</f>
        <v>177.76436416447308</v>
      </c>
      <c r="F87" s="188">
        <f t="shared" si="4"/>
        <v>7.0503479999999996</v>
      </c>
      <c r="I87" s="140"/>
      <c r="J87" s="140"/>
    </row>
    <row r="88" spans="1:10" x14ac:dyDescent="0.2">
      <c r="A88" s="131">
        <v>2100</v>
      </c>
      <c r="B88" s="172" t="s">
        <v>32</v>
      </c>
      <c r="C88" s="123">
        <v>1230325</v>
      </c>
      <c r="D88" s="186">
        <v>2025</v>
      </c>
      <c r="E88" s="187">
        <f t="shared" si="5"/>
        <v>607.5679012345679</v>
      </c>
      <c r="F88" s="188">
        <f t="shared" si="4"/>
        <v>4.4291700000000001</v>
      </c>
      <c r="I88" s="140"/>
      <c r="J88" s="140"/>
    </row>
    <row r="89" spans="1:10" x14ac:dyDescent="0.2">
      <c r="A89" s="131">
        <v>2200</v>
      </c>
      <c r="B89" s="172" t="s">
        <v>33</v>
      </c>
      <c r="C89" s="123">
        <v>0</v>
      </c>
      <c r="D89" s="186">
        <v>0</v>
      </c>
      <c r="E89" s="187" t="e">
        <f t="shared" si="5"/>
        <v>#DIV/0!</v>
      </c>
      <c r="F89" s="188">
        <f t="shared" si="4"/>
        <v>0</v>
      </c>
      <c r="I89" s="140"/>
      <c r="J89" s="140"/>
    </row>
    <row r="90" spans="1:10" x14ac:dyDescent="0.2">
      <c r="A90" s="131">
        <v>3100</v>
      </c>
      <c r="B90" s="172" t="s">
        <v>34</v>
      </c>
      <c r="C90" s="123">
        <v>0</v>
      </c>
      <c r="D90" s="186">
        <v>0</v>
      </c>
      <c r="E90" s="187" t="e">
        <f t="shared" si="5"/>
        <v>#DIV/0!</v>
      </c>
      <c r="F90" s="188">
        <f t="shared" si="4"/>
        <v>0</v>
      </c>
      <c r="I90" s="140"/>
      <c r="J90" s="140"/>
    </row>
    <row r="91" spans="1:10" x14ac:dyDescent="0.2">
      <c r="A91" s="131">
        <v>3200</v>
      </c>
      <c r="B91" s="172" t="s">
        <v>35</v>
      </c>
      <c r="C91" s="123">
        <v>0</v>
      </c>
      <c r="D91" s="186">
        <v>0</v>
      </c>
      <c r="E91" s="187" t="e">
        <f t="shared" si="5"/>
        <v>#DIV/0!</v>
      </c>
      <c r="F91" s="188">
        <f t="shared" si="4"/>
        <v>0</v>
      </c>
      <c r="I91" s="140"/>
      <c r="J91" s="140"/>
    </row>
    <row r="92" spans="1:10" x14ac:dyDescent="0.2">
      <c r="A92" s="131">
        <v>3300</v>
      </c>
      <c r="B92" s="172" t="s">
        <v>37</v>
      </c>
      <c r="C92" s="123">
        <v>0</v>
      </c>
      <c r="D92" s="186">
        <v>0</v>
      </c>
      <c r="E92" s="187" t="e">
        <f t="shared" si="5"/>
        <v>#DIV/0!</v>
      </c>
      <c r="F92" s="188">
        <f t="shared" si="4"/>
        <v>0</v>
      </c>
      <c r="I92" s="140"/>
      <c r="J92" s="140"/>
    </row>
    <row r="93" spans="1:10" x14ac:dyDescent="0.2">
      <c r="A93" s="131">
        <v>3400</v>
      </c>
      <c r="B93" s="172" t="s">
        <v>38</v>
      </c>
      <c r="C93" s="123">
        <v>0</v>
      </c>
      <c r="D93" s="186">
        <v>0</v>
      </c>
      <c r="E93" s="187" t="e">
        <f t="shared" si="5"/>
        <v>#DIV/0!</v>
      </c>
      <c r="F93" s="188">
        <f t="shared" si="4"/>
        <v>0</v>
      </c>
      <c r="I93" s="140"/>
      <c r="J93" s="140"/>
    </row>
    <row r="94" spans="1:10" x14ac:dyDescent="0.2">
      <c r="A94" s="131">
        <v>3500</v>
      </c>
      <c r="B94" s="172" t="s">
        <v>39</v>
      </c>
      <c r="C94" s="123">
        <v>0</v>
      </c>
      <c r="D94" s="186">
        <v>0</v>
      </c>
      <c r="E94" s="187" t="e">
        <f t="shared" si="5"/>
        <v>#DIV/0!</v>
      </c>
      <c r="F94" s="188">
        <f t="shared" si="4"/>
        <v>0</v>
      </c>
      <c r="I94" s="140"/>
      <c r="J94" s="140"/>
    </row>
    <row r="95" spans="1:10" x14ac:dyDescent="0.2">
      <c r="A95" s="131">
        <v>3600</v>
      </c>
      <c r="B95" s="172" t="s">
        <v>40</v>
      </c>
      <c r="C95" s="123">
        <v>0</v>
      </c>
      <c r="D95" s="186">
        <v>0</v>
      </c>
      <c r="E95" s="187" t="e">
        <f t="shared" si="5"/>
        <v>#DIV/0!</v>
      </c>
      <c r="F95" s="188">
        <f t="shared" si="4"/>
        <v>0</v>
      </c>
      <c r="I95" s="140"/>
      <c r="J95" s="140"/>
    </row>
    <row r="96" spans="1:10" x14ac:dyDescent="0.2">
      <c r="A96" s="131">
        <v>3700</v>
      </c>
      <c r="B96" s="172" t="s">
        <v>41</v>
      </c>
      <c r="C96" s="123">
        <v>0</v>
      </c>
      <c r="D96" s="186">
        <v>0</v>
      </c>
      <c r="E96" s="187" t="e">
        <f t="shared" si="5"/>
        <v>#DIV/0!</v>
      </c>
      <c r="F96" s="188">
        <f t="shared" si="4"/>
        <v>0</v>
      </c>
      <c r="I96" s="140"/>
      <c r="J96" s="140"/>
    </row>
    <row r="97" spans="1:11" x14ac:dyDescent="0.2">
      <c r="A97" s="131">
        <v>3800</v>
      </c>
      <c r="B97" s="172" t="s">
        <v>42</v>
      </c>
      <c r="C97" s="123">
        <v>0</v>
      </c>
      <c r="D97" s="186">
        <v>0</v>
      </c>
      <c r="E97" s="187" t="e">
        <f t="shared" si="5"/>
        <v>#DIV/0!</v>
      </c>
      <c r="F97" s="188">
        <f t="shared" si="4"/>
        <v>0</v>
      </c>
      <c r="I97" s="140"/>
      <c r="J97" s="140"/>
    </row>
    <row r="98" spans="1:11" x14ac:dyDescent="0.2">
      <c r="A98" s="131">
        <v>3900</v>
      </c>
      <c r="B98" s="172" t="s">
        <v>43</v>
      </c>
      <c r="C98" s="123">
        <v>0</v>
      </c>
      <c r="D98" s="186">
        <v>0</v>
      </c>
      <c r="E98" s="187" t="e">
        <f t="shared" si="5"/>
        <v>#DIV/0!</v>
      </c>
      <c r="F98" s="188">
        <f t="shared" si="4"/>
        <v>0</v>
      </c>
      <c r="I98" s="140"/>
      <c r="J98" s="140"/>
    </row>
    <row r="99" spans="1:11" x14ac:dyDescent="0.2">
      <c r="A99" s="131">
        <v>4100</v>
      </c>
      <c r="B99" s="172" t="s">
        <v>44</v>
      </c>
      <c r="C99" s="123">
        <v>0</v>
      </c>
      <c r="D99" s="186">
        <v>0</v>
      </c>
      <c r="E99" s="187" t="e">
        <f t="shared" si="5"/>
        <v>#DIV/0!</v>
      </c>
      <c r="F99" s="188">
        <f t="shared" si="4"/>
        <v>0</v>
      </c>
      <c r="I99" s="140"/>
      <c r="J99" s="140"/>
    </row>
    <row r="100" spans="1:11" x14ac:dyDescent="0.2">
      <c r="A100" s="131">
        <v>4200</v>
      </c>
      <c r="B100" s="172" t="s">
        <v>45</v>
      </c>
      <c r="C100" s="123">
        <v>1191891</v>
      </c>
      <c r="D100" s="186">
        <v>190</v>
      </c>
      <c r="E100" s="187">
        <f t="shared" si="5"/>
        <v>6273.1105263157897</v>
      </c>
      <c r="F100" s="188">
        <f t="shared" si="4"/>
        <v>4.2908075999999999</v>
      </c>
      <c r="I100" s="140"/>
      <c r="J100" s="140"/>
    </row>
    <row r="101" spans="1:11" x14ac:dyDescent="0.2">
      <c r="A101" s="131">
        <v>4300</v>
      </c>
      <c r="B101" s="172" t="s">
        <v>46</v>
      </c>
      <c r="C101" s="123">
        <v>718880</v>
      </c>
      <c r="D101" s="186">
        <v>539</v>
      </c>
      <c r="E101" s="187">
        <f t="shared" si="5"/>
        <v>1333.7291280148422</v>
      </c>
      <c r="F101" s="188">
        <f t="shared" si="4"/>
        <v>2.587968</v>
      </c>
      <c r="I101" s="140"/>
      <c r="J101" s="140"/>
    </row>
    <row r="102" spans="1:11" x14ac:dyDescent="0.2">
      <c r="A102" s="131">
        <v>4400</v>
      </c>
      <c r="B102" s="172" t="s">
        <v>47</v>
      </c>
      <c r="C102" s="123">
        <v>701958</v>
      </c>
      <c r="D102" s="186">
        <v>1020</v>
      </c>
      <c r="E102" s="187">
        <f t="shared" si="5"/>
        <v>688.19411764705887</v>
      </c>
      <c r="F102" s="188">
        <f t="shared" si="4"/>
        <v>2.5270487999999998</v>
      </c>
      <c r="I102" s="140"/>
      <c r="J102" s="140"/>
    </row>
    <row r="103" spans="1:11" x14ac:dyDescent="0.2">
      <c r="A103" s="131">
        <v>4500</v>
      </c>
      <c r="B103" s="172" t="s">
        <v>48</v>
      </c>
      <c r="C103" s="123">
        <v>0</v>
      </c>
      <c r="D103" s="186">
        <v>0</v>
      </c>
      <c r="E103" s="187" t="e">
        <f t="shared" si="5"/>
        <v>#DIV/0!</v>
      </c>
      <c r="F103" s="188">
        <f t="shared" si="4"/>
        <v>0</v>
      </c>
      <c r="I103" s="140"/>
      <c r="J103" s="140"/>
    </row>
    <row r="104" spans="1:11" x14ac:dyDescent="0.2">
      <c r="A104" s="131">
        <v>4600</v>
      </c>
      <c r="B104" s="172" t="s">
        <v>109</v>
      </c>
      <c r="C104" s="123">
        <v>0</v>
      </c>
      <c r="D104" s="186">
        <v>0</v>
      </c>
      <c r="E104" s="187">
        <v>0</v>
      </c>
      <c r="F104" s="188">
        <f t="shared" si="4"/>
        <v>0</v>
      </c>
      <c r="I104" s="140"/>
      <c r="J104" s="140"/>
    </row>
    <row r="105" spans="1:11" x14ac:dyDescent="0.2">
      <c r="A105" s="131">
        <v>9990</v>
      </c>
      <c r="B105" s="189" t="s">
        <v>110</v>
      </c>
      <c r="C105" s="190">
        <v>4253066</v>
      </c>
      <c r="D105" s="191">
        <v>3074</v>
      </c>
      <c r="E105" s="192">
        <f>C105/D105</f>
        <v>1383.5608327911516</v>
      </c>
      <c r="F105" s="193">
        <f>C105/1000000*3.6</f>
        <v>15.311037599999999</v>
      </c>
      <c r="I105" s="140"/>
      <c r="J105" s="140"/>
    </row>
    <row r="106" spans="1:11" x14ac:dyDescent="0.2">
      <c r="B106" s="131" t="s">
        <v>13</v>
      </c>
      <c r="C106" s="153">
        <f>SUM(C85:C105)</f>
        <v>14038941</v>
      </c>
      <c r="D106" s="153">
        <f>SUM(D85:D105)</f>
        <v>31117</v>
      </c>
      <c r="E106" s="153">
        <f>C106/D106</f>
        <v>451.16627566924831</v>
      </c>
      <c r="F106" s="153">
        <f>SUM(F85:F105)</f>
        <v>50.540187600000003</v>
      </c>
      <c r="I106" s="153"/>
      <c r="J106" s="156"/>
      <c r="K106" s="153"/>
    </row>
    <row r="107" spans="1:11" x14ac:dyDescent="0.2">
      <c r="K107" s="153"/>
    </row>
    <row r="308" spans="4:13" x14ac:dyDescent="0.2">
      <c r="J308" s="129" t="s">
        <v>103</v>
      </c>
      <c r="K308" s="129"/>
      <c r="L308" s="129" t="s">
        <v>26</v>
      </c>
      <c r="M308" s="131" t="s">
        <v>104</v>
      </c>
    </row>
    <row r="309" spans="4:13" x14ac:dyDescent="0.2">
      <c r="D309" s="131" t="e">
        <f>$D$307*M309</f>
        <v>#DIV/0!</v>
      </c>
      <c r="J309" s="129"/>
      <c r="K309" s="129"/>
      <c r="L309" s="129"/>
      <c r="M309" s="130" t="e">
        <f>L309/$L$329</f>
        <v>#DIV/0!</v>
      </c>
    </row>
    <row r="310" spans="4:13" x14ac:dyDescent="0.2">
      <c r="D310" s="131" t="e">
        <f t="shared" ref="D310:D328" si="6">$D$307*M310</f>
        <v>#DIV/0!</v>
      </c>
      <c r="J310" s="129"/>
      <c r="K310" s="129"/>
      <c r="L310" s="129"/>
      <c r="M310" s="130" t="e">
        <f t="shared" ref="M310:M329" si="7">L310/$L$329</f>
        <v>#DIV/0!</v>
      </c>
    </row>
    <row r="311" spans="4:13" x14ac:dyDescent="0.2">
      <c r="D311" s="131" t="e">
        <f t="shared" si="6"/>
        <v>#DIV/0!</v>
      </c>
      <c r="J311" s="129"/>
      <c r="K311" s="129"/>
      <c r="L311" s="129"/>
      <c r="M311" s="130" t="e">
        <f t="shared" si="7"/>
        <v>#DIV/0!</v>
      </c>
    </row>
    <row r="312" spans="4:13" x14ac:dyDescent="0.2">
      <c r="D312" s="131" t="e">
        <f t="shared" si="6"/>
        <v>#DIV/0!</v>
      </c>
      <c r="J312" s="129"/>
      <c r="K312" s="129"/>
      <c r="L312" s="129"/>
      <c r="M312" s="130" t="e">
        <f t="shared" si="7"/>
        <v>#DIV/0!</v>
      </c>
    </row>
    <row r="313" spans="4:13" x14ac:dyDescent="0.2">
      <c r="D313" s="131" t="e">
        <f t="shared" si="6"/>
        <v>#DIV/0!</v>
      </c>
      <c r="J313" s="129"/>
      <c r="K313" s="129"/>
      <c r="L313" s="129"/>
      <c r="M313" s="130" t="e">
        <f t="shared" si="7"/>
        <v>#DIV/0!</v>
      </c>
    </row>
    <row r="314" spans="4:13" x14ac:dyDescent="0.2">
      <c r="D314" s="131" t="e">
        <f t="shared" si="6"/>
        <v>#DIV/0!</v>
      </c>
      <c r="J314" s="129"/>
      <c r="K314" s="129"/>
      <c r="L314" s="129"/>
      <c r="M314" s="130" t="e">
        <f t="shared" si="7"/>
        <v>#DIV/0!</v>
      </c>
    </row>
    <row r="315" spans="4:13" x14ac:dyDescent="0.2">
      <c r="D315" s="131" t="e">
        <f t="shared" si="6"/>
        <v>#DIV/0!</v>
      </c>
      <c r="J315" s="129"/>
      <c r="K315" s="129"/>
      <c r="L315" s="129"/>
      <c r="M315" s="130" t="e">
        <f t="shared" si="7"/>
        <v>#DIV/0!</v>
      </c>
    </row>
    <row r="316" spans="4:13" x14ac:dyDescent="0.2">
      <c r="D316" s="131" t="e">
        <f t="shared" si="6"/>
        <v>#DIV/0!</v>
      </c>
      <c r="J316" s="129"/>
      <c r="K316" s="129"/>
      <c r="L316" s="129"/>
      <c r="M316" s="130" t="e">
        <f t="shared" si="7"/>
        <v>#DIV/0!</v>
      </c>
    </row>
    <row r="317" spans="4:13" x14ac:dyDescent="0.2">
      <c r="D317" s="131" t="e">
        <f t="shared" si="6"/>
        <v>#DIV/0!</v>
      </c>
      <c r="J317" s="129"/>
      <c r="K317" s="129"/>
      <c r="L317" s="129"/>
      <c r="M317" s="130" t="e">
        <f t="shared" si="7"/>
        <v>#DIV/0!</v>
      </c>
    </row>
    <row r="318" spans="4:13" x14ac:dyDescent="0.2">
      <c r="D318" s="131" t="e">
        <f t="shared" si="6"/>
        <v>#DIV/0!</v>
      </c>
      <c r="J318" s="129"/>
      <c r="K318" s="129"/>
      <c r="L318" s="129"/>
      <c r="M318" s="130" t="e">
        <f t="shared" si="7"/>
        <v>#DIV/0!</v>
      </c>
    </row>
    <row r="319" spans="4:13" x14ac:dyDescent="0.2">
      <c r="D319" s="131" t="e">
        <f t="shared" si="6"/>
        <v>#DIV/0!</v>
      </c>
      <c r="J319" s="129"/>
      <c r="K319" s="129"/>
      <c r="L319" s="129"/>
      <c r="M319" s="130" t="e">
        <f t="shared" si="7"/>
        <v>#DIV/0!</v>
      </c>
    </row>
    <row r="320" spans="4:13" x14ac:dyDescent="0.2">
      <c r="D320" s="131" t="e">
        <f t="shared" si="6"/>
        <v>#DIV/0!</v>
      </c>
      <c r="J320" s="129"/>
      <c r="K320" s="129"/>
      <c r="L320" s="129"/>
      <c r="M320" s="130" t="e">
        <f t="shared" si="7"/>
        <v>#DIV/0!</v>
      </c>
    </row>
    <row r="321" spans="4:13" x14ac:dyDescent="0.2">
      <c r="D321" s="131" t="e">
        <f t="shared" si="6"/>
        <v>#DIV/0!</v>
      </c>
      <c r="J321" s="129"/>
      <c r="K321" s="129"/>
      <c r="L321" s="129"/>
      <c r="M321" s="130" t="e">
        <f t="shared" si="7"/>
        <v>#DIV/0!</v>
      </c>
    </row>
    <row r="322" spans="4:13" x14ac:dyDescent="0.2">
      <c r="D322" s="131" t="e">
        <f t="shared" si="6"/>
        <v>#DIV/0!</v>
      </c>
      <c r="J322" s="129"/>
      <c r="K322" s="129"/>
      <c r="L322" s="129"/>
      <c r="M322" s="130" t="e">
        <f t="shared" si="7"/>
        <v>#DIV/0!</v>
      </c>
    </row>
    <row r="323" spans="4:13" x14ac:dyDescent="0.2">
      <c r="D323" s="131" t="e">
        <f t="shared" si="6"/>
        <v>#DIV/0!</v>
      </c>
      <c r="J323" s="129"/>
      <c r="K323" s="129"/>
      <c r="L323" s="129"/>
      <c r="M323" s="130" t="e">
        <f t="shared" si="7"/>
        <v>#DIV/0!</v>
      </c>
    </row>
    <row r="324" spans="4:13" x14ac:dyDescent="0.2">
      <c r="D324" s="131" t="e">
        <f t="shared" si="6"/>
        <v>#DIV/0!</v>
      </c>
      <c r="J324" s="129"/>
      <c r="K324" s="129"/>
      <c r="L324" s="129"/>
      <c r="M324" s="130" t="e">
        <f t="shared" si="7"/>
        <v>#DIV/0!</v>
      </c>
    </row>
    <row r="325" spans="4:13" x14ac:dyDescent="0.2">
      <c r="D325" s="131" t="e">
        <f t="shared" si="6"/>
        <v>#DIV/0!</v>
      </c>
      <c r="J325" s="129"/>
      <c r="K325" s="129"/>
      <c r="L325" s="129"/>
      <c r="M325" s="130" t="e">
        <f t="shared" si="7"/>
        <v>#DIV/0!</v>
      </c>
    </row>
    <row r="326" spans="4:13" x14ac:dyDescent="0.2">
      <c r="D326" s="131" t="e">
        <f t="shared" si="6"/>
        <v>#DIV/0!</v>
      </c>
      <c r="J326" s="129"/>
      <c r="K326" s="129"/>
      <c r="L326" s="129"/>
      <c r="M326" s="130" t="e">
        <f t="shared" si="7"/>
        <v>#DIV/0!</v>
      </c>
    </row>
    <row r="327" spans="4:13" x14ac:dyDescent="0.2">
      <c r="D327" s="131" t="e">
        <f t="shared" si="6"/>
        <v>#DIV/0!</v>
      </c>
      <c r="J327" s="129"/>
      <c r="K327" s="129"/>
      <c r="L327" s="129"/>
      <c r="M327" s="130" t="e">
        <f t="shared" si="7"/>
        <v>#DIV/0!</v>
      </c>
    </row>
    <row r="328" spans="4:13" x14ac:dyDescent="0.2">
      <c r="D328" s="131" t="e">
        <f t="shared" si="6"/>
        <v>#DIV/0!</v>
      </c>
      <c r="J328" s="129"/>
      <c r="K328" s="129"/>
      <c r="L328" s="129"/>
      <c r="M328" s="130" t="e">
        <f t="shared" si="7"/>
        <v>#DIV/0!</v>
      </c>
    </row>
    <row r="329" spans="4:13" x14ac:dyDescent="0.2">
      <c r="J329" s="129"/>
      <c r="K329" s="129"/>
      <c r="L329" s="129"/>
      <c r="M329" s="130" t="e">
        <f t="shared" si="7"/>
        <v>#DIV/0!</v>
      </c>
    </row>
    <row r="330" spans="4:13" x14ac:dyDescent="0.2">
      <c r="D330" s="131" t="e">
        <f>SUM(D309:D328)</f>
        <v>#DIV/0!</v>
      </c>
    </row>
    <row r="333" spans="4:13" x14ac:dyDescent="0.2">
      <c r="D333" s="131" t="e">
        <f>D303+D330</f>
        <v>#DIV/0!</v>
      </c>
    </row>
  </sheetData>
  <mergeCells count="5">
    <mergeCell ref="B83:B84"/>
    <mergeCell ref="C83:C84"/>
    <mergeCell ref="D83:D84"/>
    <mergeCell ref="E83:E84"/>
    <mergeCell ref="F83:F84"/>
  </mergeCells>
  <pageMargins left="0.75" right="0.75" top="1" bottom="1" header="0" footer="0"/>
  <pageSetup paperSize="9" scale="82" fitToHeight="0" orientation="portrait" r:id="rId1"/>
  <headerFooter alignWithMargins="0"/>
  <rowBreaks count="1" manualBreakCount="1">
    <brk id="80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E1F0E-9455-4D27-8142-09CA4CFEBE0C}">
  <dimension ref="A1:BF374"/>
  <sheetViews>
    <sheetView showGridLines="0" zoomScaleNormal="100" workbookViewId="0">
      <selection activeCell="F21" sqref="F21:M28"/>
    </sheetView>
  </sheetViews>
  <sheetFormatPr defaultRowHeight="12.75" x14ac:dyDescent="0.2"/>
  <cols>
    <col min="1" max="1" width="15.7109375" style="196" customWidth="1"/>
    <col min="2" max="2" width="38.5703125" style="196" bestFit="1" customWidth="1"/>
    <col min="3" max="3" width="17.28515625" style="196" customWidth="1"/>
    <col min="4" max="4" width="21.140625" style="196" bestFit="1" customWidth="1"/>
    <col min="5" max="5" width="21.5703125" style="196" customWidth="1"/>
    <col min="6" max="7" width="7.5703125" style="196" customWidth="1"/>
    <col min="8" max="8" width="15.28515625" style="196" customWidth="1"/>
    <col min="9" max="9" width="42.7109375" style="196" customWidth="1"/>
    <col min="10" max="10" width="13.140625" style="196" customWidth="1"/>
    <col min="11" max="11" width="22" style="196" bestFit="1" customWidth="1"/>
    <col min="12" max="12" width="10.28515625" style="196" customWidth="1"/>
    <col min="13" max="13" width="6.7109375" style="196" customWidth="1"/>
    <col min="14" max="14" width="18.7109375" style="196" bestFit="1" customWidth="1"/>
    <col min="15" max="15" width="9.140625" style="196"/>
    <col min="16" max="16" width="21.85546875" style="196" bestFit="1" customWidth="1"/>
    <col min="17" max="17" width="9.140625" style="196"/>
    <col min="18" max="18" width="18" style="196" bestFit="1" customWidth="1"/>
    <col min="19" max="19" width="9.140625" style="196"/>
    <col min="20" max="20" width="19.7109375" style="196" bestFit="1" customWidth="1"/>
    <col min="21" max="21" width="9.140625" style="196"/>
    <col min="22" max="22" width="30.140625" style="196" bestFit="1" customWidth="1"/>
    <col min="23" max="23" width="9.140625" style="196"/>
    <col min="24" max="24" width="18.140625" style="196" bestFit="1" customWidth="1"/>
    <col min="25" max="25" width="9.140625" style="196"/>
    <col min="26" max="26" width="21" style="196" bestFit="1" customWidth="1"/>
    <col min="27" max="27" width="9.140625" style="196"/>
    <col min="28" max="28" width="24.5703125" style="196" bestFit="1" customWidth="1"/>
    <col min="29" max="29" width="9.140625" style="196"/>
    <col min="30" max="30" width="16.85546875" style="196" bestFit="1" customWidth="1"/>
    <col min="31" max="31" width="9.140625" style="196"/>
    <col min="32" max="32" width="18" style="196" bestFit="1" customWidth="1"/>
    <col min="33" max="33" width="9.140625" style="196"/>
    <col min="34" max="34" width="20.28515625" style="196" bestFit="1" customWidth="1"/>
    <col min="35" max="35" width="9.140625" style="196"/>
    <col min="36" max="36" width="18.28515625" style="196" bestFit="1" customWidth="1"/>
    <col min="37" max="37" width="9.140625" style="196"/>
    <col min="38" max="38" width="18.7109375" style="196" bestFit="1" customWidth="1"/>
    <col min="39" max="16384" width="9.140625" style="196"/>
  </cols>
  <sheetData>
    <row r="1" spans="1:58" s="194" customFormat="1" ht="20.25" x14ac:dyDescent="0.3">
      <c r="A1" s="117" t="str">
        <f>Grafer!B1</f>
        <v>Fordeling af elforbrug i Læsø Kommune</v>
      </c>
    </row>
    <row r="2" spans="1:58" ht="12.75" customHeight="1" x14ac:dyDescent="0.3">
      <c r="A2" s="195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</row>
    <row r="3" spans="1:58" s="198" customFormat="1" ht="15" x14ac:dyDescent="0.25">
      <c r="A3" s="197" t="s">
        <v>111</v>
      </c>
      <c r="C3" s="199"/>
      <c r="D3" s="200"/>
      <c r="E3" s="200"/>
    </row>
    <row r="4" spans="1:58" ht="12.75" customHeight="1" x14ac:dyDescent="0.2">
      <c r="A4" s="128"/>
      <c r="B4" s="201"/>
      <c r="C4" s="202"/>
      <c r="D4" s="203"/>
      <c r="E4" s="204"/>
      <c r="F4" s="204"/>
      <c r="G4" s="131"/>
      <c r="H4" s="205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</row>
    <row r="5" spans="1:58" ht="12.75" customHeight="1" x14ac:dyDescent="0.2">
      <c r="A5" s="206" t="s">
        <v>112</v>
      </c>
      <c r="B5" s="206" t="s">
        <v>113</v>
      </c>
      <c r="C5" s="207"/>
      <c r="D5" s="208" t="s">
        <v>114</v>
      </c>
      <c r="E5" s="209" t="s">
        <v>115</v>
      </c>
      <c r="F5" s="204"/>
      <c r="G5" s="131"/>
      <c r="H5" s="210"/>
      <c r="I5" s="206"/>
      <c r="J5" s="207"/>
      <c r="K5" s="208"/>
      <c r="L5" s="206"/>
      <c r="M5" s="206"/>
      <c r="N5" s="209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</row>
    <row r="6" spans="1:58" ht="12.75" customHeight="1" x14ac:dyDescent="0.2">
      <c r="A6" s="211">
        <v>1110</v>
      </c>
      <c r="B6" s="196" t="s">
        <v>116</v>
      </c>
      <c r="C6" s="212"/>
      <c r="D6" s="213">
        <v>163799</v>
      </c>
      <c r="E6" s="214">
        <v>600</v>
      </c>
      <c r="F6" s="204"/>
      <c r="G6" s="131"/>
      <c r="H6" s="211"/>
      <c r="J6" s="212"/>
      <c r="K6" s="213"/>
      <c r="M6" s="215"/>
      <c r="N6" s="214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</row>
    <row r="7" spans="1:58" ht="12.75" customHeight="1" x14ac:dyDescent="0.2">
      <c r="A7" s="211">
        <v>1120</v>
      </c>
      <c r="B7" s="196" t="s">
        <v>117</v>
      </c>
      <c r="C7" s="212"/>
      <c r="D7" s="213">
        <v>54514</v>
      </c>
      <c r="E7" s="214">
        <v>132</v>
      </c>
      <c r="F7" s="204"/>
      <c r="G7" s="131"/>
      <c r="H7" s="211"/>
      <c r="J7" s="212"/>
      <c r="K7" s="213"/>
      <c r="M7" s="215"/>
      <c r="N7" s="214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</row>
    <row r="8" spans="1:58" ht="12.75" customHeight="1" x14ac:dyDescent="0.2">
      <c r="A8" s="211">
        <v>1210</v>
      </c>
      <c r="B8" s="196" t="s">
        <v>118</v>
      </c>
      <c r="C8" s="212"/>
      <c r="D8" s="213">
        <v>2805904</v>
      </c>
      <c r="E8" s="214">
        <v>10639</v>
      </c>
      <c r="F8" s="204"/>
      <c r="G8" s="131"/>
      <c r="H8" s="211"/>
      <c r="J8" s="212"/>
      <c r="K8" s="213"/>
      <c r="M8" s="215"/>
      <c r="N8" s="214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</row>
    <row r="9" spans="1:58" ht="12.75" customHeight="1" x14ac:dyDescent="0.2">
      <c r="A9" s="211">
        <v>1220</v>
      </c>
      <c r="B9" s="196" t="s">
        <v>119</v>
      </c>
      <c r="C9" s="212"/>
      <c r="D9" s="213">
        <v>672277</v>
      </c>
      <c r="E9" s="214">
        <v>1365</v>
      </c>
      <c r="F9" s="204"/>
      <c r="G9" s="131"/>
      <c r="H9" s="211"/>
      <c r="J9" s="212"/>
      <c r="K9" s="213"/>
      <c r="M9" s="215"/>
      <c r="N9" s="214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</row>
    <row r="10" spans="1:58" ht="12.75" customHeight="1" x14ac:dyDescent="0.2">
      <c r="A10" s="211">
        <v>1230</v>
      </c>
      <c r="B10" s="196" t="s">
        <v>120</v>
      </c>
      <c r="C10" s="212"/>
      <c r="D10" s="213">
        <v>287897</v>
      </c>
      <c r="E10" s="214">
        <v>516</v>
      </c>
      <c r="F10" s="204"/>
      <c r="G10" s="131"/>
      <c r="H10" s="211"/>
      <c r="J10" s="212"/>
      <c r="K10" s="213"/>
      <c r="M10" s="215"/>
      <c r="N10" s="214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</row>
    <row r="11" spans="1:58" ht="12.75" customHeight="1" x14ac:dyDescent="0.2">
      <c r="A11" s="211">
        <v>1300</v>
      </c>
      <c r="B11" s="196" t="s">
        <v>102</v>
      </c>
      <c r="C11" s="212"/>
      <c r="D11" s="213">
        <v>1958430</v>
      </c>
      <c r="E11" s="214">
        <v>11017</v>
      </c>
      <c r="F11" s="204"/>
      <c r="G11" s="131"/>
      <c r="H11" s="211"/>
      <c r="J11" s="212"/>
      <c r="K11" s="213"/>
      <c r="M11" s="215"/>
      <c r="N11" s="214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</row>
    <row r="12" spans="1:58" ht="12.75" customHeight="1" x14ac:dyDescent="0.2">
      <c r="A12" s="211">
        <v>2110</v>
      </c>
      <c r="B12" s="196" t="s">
        <v>121</v>
      </c>
      <c r="C12" s="212"/>
      <c r="D12" s="213">
        <v>1230325</v>
      </c>
      <c r="E12" s="214">
        <v>2025</v>
      </c>
      <c r="F12" s="204"/>
      <c r="G12" s="131"/>
      <c r="H12" s="211"/>
      <c r="J12" s="212"/>
      <c r="K12" s="213"/>
      <c r="M12" s="215"/>
      <c r="N12" s="214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</row>
    <row r="13" spans="1:58" ht="12.75" customHeight="1" x14ac:dyDescent="0.2">
      <c r="A13" s="211">
        <v>4210</v>
      </c>
      <c r="B13" s="196" t="s">
        <v>80</v>
      </c>
      <c r="C13" s="212"/>
      <c r="D13" s="213">
        <v>1191891</v>
      </c>
      <c r="E13" s="214">
        <v>190</v>
      </c>
      <c r="F13" s="204"/>
      <c r="G13" s="131"/>
      <c r="H13" s="211"/>
      <c r="J13" s="212"/>
      <c r="K13" s="213"/>
      <c r="M13" s="215"/>
      <c r="N13" s="214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</row>
    <row r="14" spans="1:58" ht="12.75" customHeight="1" x14ac:dyDescent="0.2">
      <c r="A14" s="211">
        <v>4310</v>
      </c>
      <c r="B14" s="196" t="s">
        <v>83</v>
      </c>
      <c r="C14" s="212"/>
      <c r="D14" s="213">
        <v>451952</v>
      </c>
      <c r="E14" s="214">
        <v>224</v>
      </c>
      <c r="F14" s="204"/>
      <c r="G14" s="131"/>
      <c r="H14" s="211"/>
      <c r="J14" s="212"/>
      <c r="K14" s="213"/>
      <c r="M14" s="215"/>
      <c r="N14" s="214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</row>
    <row r="15" spans="1:58" ht="12.75" customHeight="1" x14ac:dyDescent="0.2">
      <c r="A15" s="211">
        <v>4320</v>
      </c>
      <c r="B15" s="196" t="s">
        <v>122</v>
      </c>
      <c r="C15" s="212"/>
      <c r="D15" s="213">
        <v>7087</v>
      </c>
      <c r="E15" s="214">
        <v>28</v>
      </c>
      <c r="F15" s="204"/>
      <c r="G15" s="131"/>
      <c r="H15" s="211"/>
      <c r="J15" s="212"/>
      <c r="K15" s="213"/>
      <c r="M15" s="215"/>
      <c r="N15" s="214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</row>
    <row r="16" spans="1:58" ht="12.75" customHeight="1" x14ac:dyDescent="0.2">
      <c r="A16" s="216">
        <v>4330</v>
      </c>
      <c r="B16" s="201" t="s">
        <v>85</v>
      </c>
      <c r="C16" s="202"/>
      <c r="D16" s="217">
        <v>259841</v>
      </c>
      <c r="E16" s="214">
        <v>287</v>
      </c>
      <c r="F16" s="204"/>
      <c r="G16" s="131"/>
      <c r="H16" s="216"/>
      <c r="I16" s="201"/>
      <c r="J16" s="202"/>
      <c r="K16" s="217"/>
      <c r="M16" s="202"/>
      <c r="N16" s="217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</row>
    <row r="17" spans="1:58" ht="12.75" customHeight="1" x14ac:dyDescent="0.2">
      <c r="A17" s="216">
        <v>4420</v>
      </c>
      <c r="B17" s="201" t="s">
        <v>123</v>
      </c>
      <c r="C17" s="202"/>
      <c r="D17" s="217">
        <v>173517</v>
      </c>
      <c r="E17" s="214">
        <v>372</v>
      </c>
      <c r="F17" s="204"/>
      <c r="G17" s="131"/>
      <c r="H17" s="216"/>
      <c r="I17" s="201"/>
      <c r="J17" s="202"/>
      <c r="K17" s="217"/>
      <c r="M17" s="202"/>
      <c r="N17" s="217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</row>
    <row r="18" spans="1:58" ht="12.75" customHeight="1" x14ac:dyDescent="0.2">
      <c r="A18" s="216">
        <v>4450</v>
      </c>
      <c r="B18" s="201" t="s">
        <v>91</v>
      </c>
      <c r="C18" s="202"/>
      <c r="D18" s="217">
        <v>267867</v>
      </c>
      <c r="E18" s="214">
        <v>430</v>
      </c>
      <c r="F18" s="204"/>
      <c r="G18" s="131"/>
      <c r="H18" s="216"/>
      <c r="I18" s="201"/>
      <c r="J18" s="202"/>
      <c r="K18" s="217"/>
      <c r="M18" s="202"/>
      <c r="N18" s="217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</row>
    <row r="19" spans="1:58" ht="12.75" customHeight="1" x14ac:dyDescent="0.2">
      <c r="A19" s="216">
        <v>4460</v>
      </c>
      <c r="B19" s="201" t="s">
        <v>92</v>
      </c>
      <c r="C19" s="202"/>
      <c r="D19" s="217">
        <v>260574</v>
      </c>
      <c r="E19" s="214">
        <v>218</v>
      </c>
      <c r="F19" s="204"/>
      <c r="G19" s="131"/>
      <c r="H19" s="216"/>
      <c r="I19" s="201"/>
      <c r="J19" s="202"/>
      <c r="K19" s="217"/>
      <c r="M19" s="202"/>
      <c r="N19" s="217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</row>
    <row r="20" spans="1:58" ht="12.75" customHeight="1" x14ac:dyDescent="0.2">
      <c r="A20" s="216">
        <v>9990</v>
      </c>
      <c r="B20" s="201" t="s">
        <v>124</v>
      </c>
      <c r="C20" s="218"/>
      <c r="D20" s="217">
        <v>4253066</v>
      </c>
      <c r="E20" s="214">
        <v>3074</v>
      </c>
      <c r="F20" s="204"/>
      <c r="G20" s="131"/>
      <c r="H20" s="216"/>
      <c r="I20" s="201"/>
      <c r="J20" s="218"/>
      <c r="K20" s="217"/>
      <c r="M20" s="202"/>
      <c r="N20" s="217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</row>
    <row r="21" spans="1:58" ht="12.75" customHeight="1" x14ac:dyDescent="0.2">
      <c r="A21" s="216"/>
      <c r="B21" s="219"/>
      <c r="C21" s="218"/>
      <c r="D21" s="217"/>
      <c r="E21" s="214"/>
      <c r="F21" s="204"/>
      <c r="G21" s="131"/>
      <c r="H21" s="216"/>
      <c r="I21" s="219"/>
      <c r="J21" s="218"/>
      <c r="K21" s="217"/>
      <c r="M21" s="202"/>
      <c r="N21" s="217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</row>
    <row r="22" spans="1:58" ht="12.75" customHeight="1" x14ac:dyDescent="0.2">
      <c r="A22" s="216"/>
      <c r="B22" s="201"/>
      <c r="C22" s="202"/>
      <c r="D22" s="217"/>
      <c r="E22" s="214"/>
      <c r="F22" s="204"/>
      <c r="G22" s="131"/>
      <c r="H22" s="216"/>
      <c r="I22" s="201"/>
      <c r="J22" s="202"/>
      <c r="K22" s="217"/>
      <c r="M22" s="202"/>
      <c r="N22" s="217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</row>
    <row r="23" spans="1:58" ht="12.75" customHeight="1" x14ac:dyDescent="0.2">
      <c r="A23" s="216"/>
      <c r="B23" s="201"/>
      <c r="C23" s="202"/>
      <c r="D23" s="217"/>
      <c r="E23" s="214"/>
      <c r="F23" s="204"/>
      <c r="G23" s="131"/>
      <c r="H23" s="216"/>
      <c r="I23" s="201"/>
      <c r="J23" s="202"/>
      <c r="K23" s="217"/>
      <c r="M23" s="202"/>
      <c r="N23" s="217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</row>
    <row r="24" spans="1:58" ht="12.75" customHeight="1" x14ac:dyDescent="0.2">
      <c r="A24" s="216"/>
      <c r="B24" s="201"/>
      <c r="C24" s="202"/>
      <c r="D24" s="217"/>
      <c r="E24" s="214"/>
      <c r="F24" s="204"/>
      <c r="G24" s="131"/>
      <c r="H24" s="216"/>
      <c r="I24" s="201"/>
      <c r="J24" s="202"/>
      <c r="K24" s="217"/>
      <c r="M24" s="202"/>
      <c r="N24" s="217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</row>
    <row r="25" spans="1:58" ht="12.75" customHeight="1" x14ac:dyDescent="0.2">
      <c r="A25" s="216"/>
      <c r="B25" s="201"/>
      <c r="C25" s="202"/>
      <c r="D25" s="217"/>
      <c r="E25" s="214"/>
      <c r="F25" s="204"/>
      <c r="G25" s="131"/>
      <c r="H25" s="216"/>
      <c r="I25" s="201"/>
      <c r="J25" s="202"/>
      <c r="K25" s="217"/>
      <c r="M25" s="202"/>
      <c r="N25" s="217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</row>
    <row r="26" spans="1:58" ht="12.75" customHeight="1" x14ac:dyDescent="0.2">
      <c r="A26" s="216"/>
      <c r="B26" s="201"/>
      <c r="C26" s="202"/>
      <c r="D26" s="217"/>
      <c r="E26" s="214"/>
      <c r="F26" s="204"/>
      <c r="G26" s="131"/>
      <c r="H26" s="216"/>
      <c r="I26" s="201"/>
      <c r="J26" s="202"/>
      <c r="K26" s="217"/>
      <c r="M26" s="202"/>
      <c r="N26" s="217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</row>
    <row r="27" spans="1:58" ht="12.75" customHeight="1" x14ac:dyDescent="0.2">
      <c r="A27" s="216"/>
      <c r="B27" s="201"/>
      <c r="C27" s="218"/>
      <c r="D27" s="217"/>
      <c r="E27" s="214"/>
      <c r="F27" s="204"/>
      <c r="G27" s="131"/>
      <c r="H27" s="216"/>
      <c r="I27" s="201"/>
      <c r="J27" s="218"/>
      <c r="K27" s="217"/>
      <c r="M27" s="202"/>
      <c r="N27" s="217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</row>
    <row r="28" spans="1:58" ht="12.75" customHeight="1" x14ac:dyDescent="0.2">
      <c r="A28" s="216"/>
      <c r="B28" s="201"/>
      <c r="C28" s="202"/>
      <c r="D28" s="217"/>
      <c r="E28" s="214"/>
      <c r="F28" s="204"/>
      <c r="G28" s="131"/>
      <c r="H28" s="216"/>
      <c r="I28" s="201"/>
      <c r="J28" s="202"/>
      <c r="K28" s="217"/>
      <c r="M28" s="202"/>
      <c r="N28" s="217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</row>
    <row r="29" spans="1:58" ht="12.75" customHeight="1" x14ac:dyDescent="0.2">
      <c r="A29" s="216"/>
      <c r="B29" s="201"/>
      <c r="C29" s="202"/>
      <c r="D29" s="217"/>
      <c r="E29" s="214"/>
      <c r="F29" s="204"/>
      <c r="G29" s="131"/>
      <c r="H29" s="216"/>
      <c r="I29" s="201"/>
      <c r="J29" s="202"/>
      <c r="K29" s="217"/>
      <c r="M29" s="202"/>
      <c r="N29" s="217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</row>
    <row r="30" spans="1:58" ht="12.75" customHeight="1" x14ac:dyDescent="0.2">
      <c r="A30" s="216"/>
      <c r="B30" s="201"/>
      <c r="C30" s="202"/>
      <c r="D30" s="217"/>
      <c r="E30" s="214"/>
      <c r="F30" s="204"/>
      <c r="G30" s="131"/>
      <c r="H30" s="216"/>
      <c r="I30" s="201"/>
      <c r="J30" s="202"/>
      <c r="K30" s="217"/>
      <c r="M30" s="202"/>
      <c r="N30" s="217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</row>
    <row r="31" spans="1:58" ht="12.75" customHeight="1" x14ac:dyDescent="0.2">
      <c r="A31" s="216"/>
      <c r="B31" s="201"/>
      <c r="C31" s="202"/>
      <c r="D31" s="217"/>
      <c r="E31" s="214"/>
      <c r="F31" s="204"/>
      <c r="G31" s="131"/>
      <c r="H31" s="216"/>
      <c r="I31" s="201"/>
      <c r="J31" s="202"/>
      <c r="K31" s="217"/>
      <c r="M31" s="202"/>
      <c r="N31" s="217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</row>
    <row r="32" spans="1:58" ht="12.75" customHeight="1" x14ac:dyDescent="0.2">
      <c r="A32" s="216"/>
      <c r="B32" s="201"/>
      <c r="C32" s="202"/>
      <c r="D32" s="217"/>
      <c r="E32" s="214"/>
      <c r="F32" s="204"/>
      <c r="G32" s="131"/>
      <c r="H32" s="216"/>
      <c r="I32" s="201"/>
      <c r="J32" s="202"/>
      <c r="K32" s="217"/>
      <c r="M32" s="202"/>
      <c r="N32" s="217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</row>
    <row r="33" spans="1:58" ht="12.75" customHeight="1" x14ac:dyDescent="0.2">
      <c r="A33" s="216"/>
      <c r="B33" s="201"/>
      <c r="C33" s="202"/>
      <c r="D33" s="217"/>
      <c r="E33" s="214"/>
      <c r="F33" s="204"/>
      <c r="G33" s="131"/>
      <c r="H33" s="216"/>
      <c r="I33" s="201"/>
      <c r="J33" s="202"/>
      <c r="K33" s="217"/>
      <c r="M33" s="202"/>
      <c r="N33" s="217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</row>
    <row r="34" spans="1:58" ht="12.75" customHeight="1" x14ac:dyDescent="0.2">
      <c r="A34" s="216"/>
      <c r="B34" s="201"/>
      <c r="C34" s="202"/>
      <c r="D34" s="217"/>
      <c r="E34" s="214"/>
      <c r="F34" s="204"/>
      <c r="G34" s="131"/>
      <c r="H34" s="216"/>
      <c r="I34" s="201"/>
      <c r="J34" s="202"/>
      <c r="K34" s="217"/>
      <c r="M34" s="202"/>
      <c r="N34" s="217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</row>
    <row r="35" spans="1:58" ht="12.75" customHeight="1" x14ac:dyDescent="0.2">
      <c r="A35" s="216"/>
      <c r="B35" s="201"/>
      <c r="C35" s="202"/>
      <c r="D35" s="217"/>
      <c r="E35" s="214"/>
      <c r="F35" s="204"/>
      <c r="G35" s="131"/>
      <c r="H35" s="216"/>
      <c r="I35" s="201"/>
      <c r="J35" s="202"/>
      <c r="K35" s="217"/>
      <c r="M35" s="202"/>
      <c r="N35" s="217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</row>
    <row r="36" spans="1:58" ht="12.75" customHeight="1" x14ac:dyDescent="0.2">
      <c r="A36" s="216"/>
      <c r="B36" s="201"/>
      <c r="C36" s="202"/>
      <c r="D36" s="217"/>
      <c r="E36" s="214"/>
      <c r="F36" s="204"/>
      <c r="G36" s="131"/>
      <c r="H36" s="216"/>
      <c r="I36" s="201"/>
      <c r="J36" s="202"/>
      <c r="K36" s="217"/>
      <c r="M36" s="202"/>
      <c r="N36" s="217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</row>
    <row r="37" spans="1:58" ht="12.75" customHeight="1" x14ac:dyDescent="0.2">
      <c r="A37" s="216"/>
      <c r="B37" s="201"/>
      <c r="C37" s="202"/>
      <c r="D37" s="217"/>
      <c r="E37" s="214"/>
      <c r="F37" s="204"/>
      <c r="G37" s="131"/>
      <c r="H37" s="216"/>
      <c r="I37" s="201"/>
      <c r="J37" s="202"/>
      <c r="K37" s="217"/>
      <c r="M37" s="202"/>
      <c r="N37" s="217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</row>
    <row r="38" spans="1:58" ht="12.75" customHeight="1" x14ac:dyDescent="0.2">
      <c r="A38" s="216"/>
      <c r="B38" s="201"/>
      <c r="C38" s="202"/>
      <c r="D38" s="217"/>
      <c r="E38" s="214"/>
      <c r="F38" s="204"/>
      <c r="G38" s="131"/>
      <c r="H38" s="216"/>
      <c r="I38" s="201"/>
      <c r="J38" s="202"/>
      <c r="K38" s="217"/>
      <c r="M38" s="202"/>
      <c r="N38" s="217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</row>
    <row r="39" spans="1:58" ht="12.75" customHeight="1" x14ac:dyDescent="0.2">
      <c r="A39" s="216"/>
      <c r="B39" s="201"/>
      <c r="C39" s="202"/>
      <c r="D39" s="217"/>
      <c r="E39" s="214"/>
      <c r="F39" s="204"/>
      <c r="G39" s="131"/>
      <c r="H39" s="216"/>
      <c r="I39" s="201"/>
      <c r="J39" s="202"/>
      <c r="K39" s="217"/>
      <c r="M39" s="202"/>
      <c r="N39" s="217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</row>
    <row r="40" spans="1:58" ht="12.75" customHeight="1" x14ac:dyDescent="0.2">
      <c r="A40" s="216"/>
      <c r="B40" s="201"/>
      <c r="C40" s="202"/>
      <c r="D40" s="217"/>
      <c r="E40" s="214"/>
      <c r="F40" s="204"/>
      <c r="G40" s="131"/>
      <c r="H40" s="216"/>
      <c r="I40" s="201"/>
      <c r="J40" s="202"/>
      <c r="K40" s="217"/>
      <c r="M40" s="202"/>
      <c r="N40" s="217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</row>
    <row r="41" spans="1:58" ht="12.75" customHeight="1" x14ac:dyDescent="0.2">
      <c r="A41" s="216"/>
      <c r="B41" s="201"/>
      <c r="C41" s="202"/>
      <c r="D41" s="217"/>
      <c r="E41" s="214"/>
      <c r="F41" s="204"/>
      <c r="G41" s="131"/>
      <c r="H41" s="216"/>
      <c r="I41" s="201"/>
      <c r="J41" s="202"/>
      <c r="K41" s="217"/>
      <c r="M41" s="202"/>
      <c r="N41" s="217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</row>
    <row r="42" spans="1:58" ht="12.75" customHeight="1" x14ac:dyDescent="0.2">
      <c r="A42" s="216"/>
      <c r="B42" s="201"/>
      <c r="C42" s="202"/>
      <c r="D42" s="217"/>
      <c r="E42" s="214"/>
      <c r="F42" s="204"/>
      <c r="G42" s="131"/>
      <c r="H42" s="216"/>
      <c r="I42" s="201"/>
      <c r="J42" s="202"/>
      <c r="K42" s="217"/>
      <c r="M42" s="202"/>
      <c r="N42" s="217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</row>
    <row r="43" spans="1:58" ht="12.75" customHeight="1" x14ac:dyDescent="0.2">
      <c r="A43" s="216"/>
      <c r="B43" s="201"/>
      <c r="C43" s="202"/>
      <c r="D43" s="217"/>
      <c r="E43" s="214"/>
      <c r="F43" s="204"/>
      <c r="G43" s="131"/>
      <c r="H43" s="216"/>
      <c r="I43" s="201"/>
      <c r="J43" s="202"/>
      <c r="K43" s="217"/>
      <c r="M43" s="202"/>
      <c r="N43" s="217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</row>
    <row r="44" spans="1:58" ht="12.75" customHeight="1" x14ac:dyDescent="0.2">
      <c r="A44" s="216"/>
      <c r="B44" s="201"/>
      <c r="C44" s="218"/>
      <c r="D44" s="203"/>
      <c r="E44" s="204"/>
      <c r="F44" s="204"/>
      <c r="G44" s="131"/>
      <c r="H44" s="216"/>
      <c r="I44" s="201"/>
      <c r="J44" s="218"/>
      <c r="K44" s="203"/>
      <c r="L44" s="203"/>
      <c r="M44" s="202"/>
      <c r="N44" s="204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</row>
    <row r="45" spans="1:58" ht="12.75" customHeight="1" x14ac:dyDescent="0.2">
      <c r="A45" s="216"/>
      <c r="B45" s="201"/>
      <c r="C45" s="202"/>
      <c r="D45" s="203"/>
      <c r="E45" s="204"/>
      <c r="F45" s="204"/>
      <c r="G45" s="131"/>
      <c r="H45" s="216"/>
      <c r="I45" s="201"/>
      <c r="J45" s="202"/>
      <c r="K45" s="203"/>
      <c r="L45" s="203"/>
      <c r="M45" s="202"/>
      <c r="N45" s="204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</row>
    <row r="46" spans="1:58" ht="12.75" customHeight="1" x14ac:dyDescent="0.2">
      <c r="A46" s="216"/>
      <c r="B46" s="201"/>
      <c r="C46" s="202"/>
      <c r="D46" s="217">
        <f>SUM(D6:D43)</f>
        <v>14038941</v>
      </c>
      <c r="E46" s="217">
        <f>SUM(E6:E43)</f>
        <v>31117</v>
      </c>
      <c r="F46" s="204"/>
      <c r="G46" s="131"/>
      <c r="H46" s="216"/>
      <c r="I46" s="201"/>
      <c r="J46" s="202"/>
      <c r="K46" s="217"/>
      <c r="L46" s="203"/>
      <c r="M46" s="202"/>
      <c r="N46" s="217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</row>
    <row r="47" spans="1:58" ht="12.75" customHeight="1" x14ac:dyDescent="0.2">
      <c r="A47" s="216"/>
      <c r="B47" s="201"/>
      <c r="C47" s="202"/>
      <c r="D47" s="203"/>
      <c r="E47" s="204"/>
      <c r="F47" s="204"/>
      <c r="G47" s="131"/>
      <c r="H47" s="216"/>
      <c r="I47" s="201"/>
      <c r="J47" s="202"/>
      <c r="K47" s="203"/>
      <c r="L47" s="203"/>
      <c r="M47" s="202"/>
      <c r="N47" s="204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</row>
    <row r="48" spans="1:58" ht="12.75" customHeight="1" x14ac:dyDescent="0.2">
      <c r="A48" s="216"/>
      <c r="B48" s="201"/>
      <c r="C48" s="202"/>
      <c r="D48" s="203"/>
      <c r="E48" s="204"/>
      <c r="F48" s="204"/>
      <c r="G48" s="131"/>
      <c r="H48" s="131"/>
      <c r="I48" s="131"/>
      <c r="J48" s="131"/>
      <c r="K48" s="140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</row>
    <row r="49" spans="1:58" ht="12.75" customHeight="1" x14ac:dyDescent="0.2">
      <c r="A49" s="216"/>
      <c r="B49" s="201"/>
      <c r="C49" s="202"/>
      <c r="D49" s="203"/>
      <c r="E49" s="204"/>
      <c r="F49" s="204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</row>
    <row r="50" spans="1:58" ht="12.75" customHeight="1" x14ac:dyDescent="0.2">
      <c r="A50" s="216"/>
      <c r="B50" s="201"/>
      <c r="C50" s="202"/>
      <c r="D50" s="203"/>
      <c r="E50" s="204"/>
      <c r="F50" s="204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</row>
    <row r="51" spans="1:58" ht="12.75" customHeight="1" x14ac:dyDescent="0.2">
      <c r="A51" s="216"/>
      <c r="B51" s="219"/>
      <c r="C51" s="220"/>
      <c r="D51" s="203"/>
      <c r="E51" s="204"/>
      <c r="F51" s="204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</row>
    <row r="52" spans="1:58" ht="12.75" customHeight="1" x14ac:dyDescent="0.2">
      <c r="A52" s="131"/>
      <c r="B52" s="131"/>
      <c r="C52" s="131"/>
      <c r="D52" s="204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</row>
    <row r="53" spans="1:58" ht="12.75" customHeight="1" x14ac:dyDescent="0.2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</row>
    <row r="54" spans="1:58" ht="12.75" customHeight="1" x14ac:dyDescent="0.2">
      <c r="A54" s="131"/>
      <c r="B54" s="131"/>
      <c r="C54" s="131"/>
      <c r="D54" s="204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</row>
    <row r="55" spans="1:58" ht="12.75" customHeight="1" x14ac:dyDescent="0.2">
      <c r="A55" s="131"/>
      <c r="B55" s="131"/>
      <c r="C55" s="131"/>
      <c r="D55" s="204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</row>
    <row r="56" spans="1:58" ht="12.75" customHeight="1" x14ac:dyDescent="0.2">
      <c r="A56" s="131"/>
      <c r="B56" s="131"/>
      <c r="C56" s="131"/>
      <c r="D56" s="204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</row>
    <row r="57" spans="1:58" ht="12.75" customHeight="1" x14ac:dyDescent="0.2">
      <c r="A57" s="131"/>
      <c r="B57" s="131"/>
      <c r="C57" s="131"/>
      <c r="D57" s="204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</row>
    <row r="58" spans="1:58" ht="12.75" customHeight="1" x14ac:dyDescent="0.2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131"/>
    </row>
    <row r="59" spans="1:58" ht="12.75" customHeight="1" x14ac:dyDescent="0.2">
      <c r="A59" s="131"/>
      <c r="B59" s="131"/>
      <c r="C59" s="131"/>
      <c r="D59" s="204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1"/>
    </row>
    <row r="60" spans="1:58" ht="12.75" customHeight="1" x14ac:dyDescent="0.2">
      <c r="A60" s="131"/>
      <c r="B60" s="131"/>
      <c r="C60" s="131"/>
      <c r="D60" s="204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</row>
    <row r="61" spans="1:58" ht="12.75" customHeight="1" x14ac:dyDescent="0.2">
      <c r="A61" s="131"/>
      <c r="B61" s="131"/>
      <c r="C61" s="131"/>
      <c r="D61" s="204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  <c r="AX61" s="131"/>
      <c r="AY61" s="131"/>
      <c r="AZ61" s="131"/>
      <c r="BA61" s="131"/>
      <c r="BB61" s="131"/>
      <c r="BC61" s="131"/>
      <c r="BD61" s="131"/>
      <c r="BE61" s="131"/>
      <c r="BF61" s="131"/>
    </row>
    <row r="62" spans="1:58" ht="12.75" customHeight="1" x14ac:dyDescent="0.2">
      <c r="A62" s="131"/>
      <c r="B62" s="131"/>
      <c r="C62" s="131"/>
      <c r="D62" s="204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1"/>
      <c r="AX62" s="131"/>
      <c r="AY62" s="131"/>
      <c r="AZ62" s="131"/>
      <c r="BA62" s="131"/>
      <c r="BB62" s="131"/>
      <c r="BC62" s="131"/>
      <c r="BD62" s="131"/>
      <c r="BE62" s="131"/>
      <c r="BF62" s="131"/>
    </row>
    <row r="63" spans="1:58" ht="12.75" customHeight="1" x14ac:dyDescent="0.2">
      <c r="A63" s="131"/>
      <c r="B63" s="131"/>
      <c r="C63" s="131"/>
      <c r="D63" s="204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</row>
    <row r="64" spans="1:58" ht="12.75" customHeight="1" x14ac:dyDescent="0.2">
      <c r="A64" s="131"/>
      <c r="B64" s="131"/>
      <c r="C64" s="131"/>
      <c r="D64" s="204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1"/>
    </row>
    <row r="65" spans="1:58" ht="12.75" customHeight="1" x14ac:dyDescent="0.2">
      <c r="A65" s="131"/>
      <c r="B65" s="131"/>
      <c r="C65" s="131"/>
      <c r="D65" s="204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</row>
    <row r="66" spans="1:58" ht="12.75" customHeight="1" x14ac:dyDescent="0.2">
      <c r="A66" s="131"/>
      <c r="B66" s="131"/>
      <c r="C66" s="131"/>
      <c r="D66" s="204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  <c r="AT66" s="131"/>
      <c r="AU66" s="131"/>
      <c r="AV66" s="131"/>
      <c r="AW66" s="131"/>
      <c r="AX66" s="131"/>
      <c r="AY66" s="131"/>
      <c r="AZ66" s="131"/>
      <c r="BA66" s="131"/>
      <c r="BB66" s="131"/>
      <c r="BC66" s="131"/>
      <c r="BD66" s="131"/>
      <c r="BE66" s="131"/>
      <c r="BF66" s="131"/>
    </row>
    <row r="67" spans="1:58" ht="12.75" customHeight="1" x14ac:dyDescent="0.2">
      <c r="A67" s="131"/>
      <c r="B67" s="131"/>
      <c r="C67" s="131"/>
      <c r="D67" s="204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  <c r="AR67" s="131"/>
      <c r="AS67" s="131"/>
      <c r="AT67" s="131"/>
      <c r="AU67" s="131"/>
      <c r="AV67" s="131"/>
      <c r="AW67" s="131"/>
      <c r="AX67" s="131"/>
      <c r="AY67" s="131"/>
      <c r="AZ67" s="131"/>
      <c r="BA67" s="131"/>
      <c r="BB67" s="131"/>
      <c r="BC67" s="131"/>
      <c r="BD67" s="131"/>
      <c r="BE67" s="131"/>
      <c r="BF67" s="131"/>
    </row>
    <row r="68" spans="1:58" ht="12.75" customHeight="1" x14ac:dyDescent="0.2">
      <c r="A68" s="131"/>
      <c r="B68" s="131"/>
      <c r="C68" s="131"/>
      <c r="D68" s="204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/>
      <c r="AI68" s="131"/>
      <c r="AJ68" s="131"/>
      <c r="AK68" s="131"/>
      <c r="AL68" s="131"/>
      <c r="AM68" s="131"/>
      <c r="AN68" s="131"/>
      <c r="AO68" s="131"/>
      <c r="AP68" s="131"/>
      <c r="AQ68" s="131"/>
      <c r="AR68" s="131"/>
      <c r="AS68" s="131"/>
      <c r="AT68" s="131"/>
      <c r="AU68" s="131"/>
      <c r="AV68" s="131"/>
      <c r="AW68" s="131"/>
      <c r="AX68" s="131"/>
      <c r="AY68" s="131"/>
      <c r="AZ68" s="131"/>
      <c r="BA68" s="131"/>
      <c r="BB68" s="131"/>
      <c r="BC68" s="131"/>
      <c r="BD68" s="131"/>
      <c r="BE68" s="131"/>
      <c r="BF68" s="131"/>
    </row>
    <row r="69" spans="1:58" ht="12.75" customHeight="1" x14ac:dyDescent="0.2">
      <c r="A69" s="131"/>
      <c r="B69" s="131"/>
      <c r="C69" s="131"/>
      <c r="D69" s="204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131"/>
      <c r="AO69" s="131"/>
      <c r="AP69" s="131"/>
      <c r="AQ69" s="131"/>
      <c r="AR69" s="131"/>
      <c r="AS69" s="131"/>
      <c r="AT69" s="131"/>
      <c r="AU69" s="131"/>
      <c r="AV69" s="131"/>
      <c r="AW69" s="131"/>
      <c r="AX69" s="131"/>
      <c r="AY69" s="131"/>
      <c r="AZ69" s="131"/>
      <c r="BA69" s="131"/>
      <c r="BB69" s="131"/>
      <c r="BC69" s="131"/>
      <c r="BD69" s="131"/>
      <c r="BE69" s="131"/>
      <c r="BF69" s="131"/>
    </row>
    <row r="70" spans="1:58" ht="12.75" customHeight="1" x14ac:dyDescent="0.2">
      <c r="A70" s="131"/>
      <c r="B70" s="131"/>
      <c r="C70" s="131"/>
      <c r="D70" s="204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1"/>
      <c r="AI70" s="131"/>
      <c r="AJ70" s="131"/>
      <c r="AK70" s="131"/>
      <c r="AL70" s="131"/>
      <c r="AM70" s="131"/>
      <c r="AN70" s="131"/>
      <c r="AO70" s="131"/>
      <c r="AP70" s="131"/>
      <c r="AQ70" s="131"/>
      <c r="AR70" s="131"/>
      <c r="AS70" s="131"/>
      <c r="AT70" s="131"/>
      <c r="AU70" s="131"/>
      <c r="AV70" s="131"/>
      <c r="AW70" s="131"/>
      <c r="AX70" s="131"/>
      <c r="AY70" s="131"/>
      <c r="AZ70" s="131"/>
      <c r="BA70" s="131"/>
      <c r="BB70" s="131"/>
      <c r="BC70" s="131"/>
      <c r="BD70" s="131"/>
      <c r="BE70" s="131"/>
      <c r="BF70" s="131"/>
    </row>
    <row r="71" spans="1:58" ht="12.75" customHeight="1" x14ac:dyDescent="0.2">
      <c r="A71" s="131"/>
      <c r="B71" s="131"/>
      <c r="C71" s="131"/>
      <c r="D71" s="204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  <c r="AG71" s="131"/>
      <c r="AH71" s="131"/>
      <c r="AI71" s="131"/>
      <c r="AJ71" s="131"/>
      <c r="AK71" s="131"/>
      <c r="AL71" s="131"/>
      <c r="AM71" s="131"/>
      <c r="AN71" s="131"/>
      <c r="AO71" s="131"/>
      <c r="AP71" s="131"/>
      <c r="AQ71" s="131"/>
      <c r="AR71" s="131"/>
      <c r="AS71" s="131"/>
      <c r="AT71" s="131"/>
      <c r="AU71" s="131"/>
      <c r="AV71" s="131"/>
      <c r="AW71" s="131"/>
      <c r="AX71" s="131"/>
      <c r="AY71" s="131"/>
      <c r="AZ71" s="131"/>
      <c r="BA71" s="131"/>
      <c r="BB71" s="131"/>
      <c r="BC71" s="131"/>
      <c r="BD71" s="131"/>
      <c r="BE71" s="131"/>
      <c r="BF71" s="131"/>
    </row>
    <row r="72" spans="1:58" ht="12.75" customHeight="1" x14ac:dyDescent="0.2">
      <c r="A72" s="131"/>
      <c r="B72" s="131"/>
      <c r="C72" s="131"/>
      <c r="D72" s="204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31"/>
      <c r="AL72" s="131"/>
      <c r="AM72" s="131"/>
      <c r="AN72" s="131"/>
      <c r="AO72" s="131"/>
      <c r="AP72" s="131"/>
      <c r="AQ72" s="131"/>
      <c r="AR72" s="131"/>
      <c r="AS72" s="131"/>
      <c r="AT72" s="131"/>
      <c r="AU72" s="131"/>
      <c r="AV72" s="131"/>
      <c r="AW72" s="131"/>
      <c r="AX72" s="131"/>
      <c r="AY72" s="131"/>
      <c r="AZ72" s="131"/>
      <c r="BA72" s="131"/>
      <c r="BB72" s="131"/>
      <c r="BC72" s="131"/>
      <c r="BD72" s="131"/>
      <c r="BE72" s="131"/>
      <c r="BF72" s="131"/>
    </row>
    <row r="73" spans="1:58" ht="12.75" customHeight="1" x14ac:dyDescent="0.2">
      <c r="A73" s="131"/>
      <c r="B73" s="131"/>
      <c r="C73" s="131"/>
      <c r="D73" s="204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Q73" s="131"/>
      <c r="AR73" s="131"/>
      <c r="AS73" s="131"/>
      <c r="AT73" s="131"/>
      <c r="AU73" s="131"/>
      <c r="AV73" s="131"/>
      <c r="AW73" s="131"/>
      <c r="AX73" s="131"/>
      <c r="AY73" s="131"/>
      <c r="AZ73" s="131"/>
      <c r="BA73" s="131"/>
      <c r="BB73" s="131"/>
      <c r="BC73" s="131"/>
      <c r="BD73" s="131"/>
      <c r="BE73" s="131"/>
      <c r="BF73" s="131"/>
    </row>
    <row r="74" spans="1:58" ht="12.75" customHeight="1" x14ac:dyDescent="0.2">
      <c r="A74" s="131"/>
      <c r="B74" s="131"/>
      <c r="C74" s="131"/>
      <c r="D74" s="204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131"/>
      <c r="AS74" s="131"/>
      <c r="AT74" s="131"/>
      <c r="AU74" s="131"/>
      <c r="AV74" s="131"/>
      <c r="AW74" s="131"/>
      <c r="AX74" s="131"/>
      <c r="AY74" s="131"/>
      <c r="AZ74" s="131"/>
      <c r="BA74" s="131"/>
      <c r="BB74" s="131"/>
      <c r="BC74" s="131"/>
      <c r="BD74" s="131"/>
      <c r="BE74" s="131"/>
      <c r="BF74" s="131"/>
    </row>
    <row r="75" spans="1:58" ht="12.75" customHeight="1" x14ac:dyDescent="0.2">
      <c r="A75" s="131"/>
      <c r="B75" s="131"/>
      <c r="C75" s="131"/>
      <c r="D75" s="204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1"/>
      <c r="AI75" s="131"/>
      <c r="AJ75" s="131"/>
      <c r="AK75" s="131"/>
      <c r="AL75" s="131"/>
      <c r="AM75" s="131"/>
      <c r="AN75" s="131"/>
      <c r="AO75" s="131"/>
      <c r="AP75" s="131"/>
      <c r="AQ75" s="131"/>
      <c r="AR75" s="131"/>
      <c r="AS75" s="131"/>
      <c r="AT75" s="131"/>
      <c r="AU75" s="131"/>
      <c r="AV75" s="131"/>
      <c r="AW75" s="131"/>
      <c r="AX75" s="131"/>
      <c r="AY75" s="131"/>
      <c r="AZ75" s="131"/>
      <c r="BA75" s="131"/>
      <c r="BB75" s="131"/>
      <c r="BC75" s="131"/>
      <c r="BD75" s="131"/>
      <c r="BE75" s="131"/>
      <c r="BF75" s="131"/>
    </row>
    <row r="76" spans="1:58" ht="12.75" customHeight="1" x14ac:dyDescent="0.2">
      <c r="A76" s="131"/>
      <c r="B76" s="131"/>
      <c r="C76" s="131"/>
      <c r="D76" s="204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1"/>
      <c r="AJ76" s="131"/>
      <c r="AK76" s="131"/>
      <c r="AL76" s="131"/>
      <c r="AM76" s="131"/>
      <c r="AN76" s="131"/>
      <c r="AO76" s="131"/>
      <c r="AP76" s="131"/>
      <c r="AQ76" s="131"/>
      <c r="AR76" s="131"/>
      <c r="AS76" s="131"/>
      <c r="AT76" s="131"/>
      <c r="AU76" s="131"/>
      <c r="AV76" s="131"/>
      <c r="AW76" s="131"/>
      <c r="AX76" s="131"/>
      <c r="AY76" s="131"/>
      <c r="AZ76" s="131"/>
      <c r="BA76" s="131"/>
      <c r="BB76" s="131"/>
      <c r="BC76" s="131"/>
      <c r="BD76" s="131"/>
      <c r="BE76" s="131"/>
      <c r="BF76" s="131"/>
    </row>
    <row r="77" spans="1:58" ht="12.75" customHeight="1" x14ac:dyDescent="0.2">
      <c r="A77" s="131"/>
      <c r="B77" s="131"/>
      <c r="C77" s="131"/>
      <c r="D77" s="204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1"/>
      <c r="AF77" s="131"/>
      <c r="AG77" s="131"/>
      <c r="AH77" s="131"/>
      <c r="AI77" s="131"/>
      <c r="AJ77" s="131"/>
      <c r="AK77" s="131"/>
      <c r="AL77" s="131"/>
      <c r="AM77" s="131"/>
      <c r="AN77" s="131"/>
      <c r="AO77" s="131"/>
      <c r="AP77" s="131"/>
      <c r="AQ77" s="131"/>
      <c r="AR77" s="131"/>
      <c r="AS77" s="131"/>
      <c r="AT77" s="131"/>
      <c r="AU77" s="131"/>
      <c r="AV77" s="131"/>
      <c r="AW77" s="131"/>
      <c r="AX77" s="131"/>
      <c r="AY77" s="131"/>
      <c r="AZ77" s="131"/>
      <c r="BA77" s="131"/>
      <c r="BB77" s="131"/>
      <c r="BC77" s="131"/>
      <c r="BD77" s="131"/>
      <c r="BE77" s="131"/>
      <c r="BF77" s="131"/>
    </row>
    <row r="78" spans="1:58" ht="12.75" customHeight="1" x14ac:dyDescent="0.2">
      <c r="A78" s="131"/>
      <c r="B78" s="131"/>
      <c r="C78" s="131"/>
      <c r="D78" s="204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1"/>
      <c r="AK78" s="131"/>
      <c r="AL78" s="131"/>
      <c r="AM78" s="131"/>
      <c r="AN78" s="131"/>
      <c r="AO78" s="131"/>
      <c r="AP78" s="131"/>
      <c r="AQ78" s="131"/>
      <c r="AR78" s="131"/>
      <c r="AS78" s="131"/>
      <c r="AT78" s="131"/>
      <c r="AU78" s="131"/>
      <c r="AV78" s="131"/>
      <c r="AW78" s="131"/>
      <c r="AX78" s="131"/>
      <c r="AY78" s="131"/>
      <c r="AZ78" s="131"/>
      <c r="BA78" s="131"/>
      <c r="BB78" s="131"/>
      <c r="BC78" s="131"/>
      <c r="BD78" s="131"/>
      <c r="BE78" s="131"/>
      <c r="BF78" s="131"/>
    </row>
    <row r="79" spans="1:58" ht="12.75" customHeight="1" x14ac:dyDescent="0.2">
      <c r="A79" s="131"/>
      <c r="B79" s="131"/>
      <c r="C79" s="131"/>
      <c r="D79" s="204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  <c r="AB79" s="131"/>
      <c r="AC79" s="131"/>
      <c r="AD79" s="131"/>
      <c r="AE79" s="131"/>
      <c r="AF79" s="131"/>
      <c r="AG79" s="131"/>
      <c r="AH79" s="131"/>
      <c r="AI79" s="131"/>
      <c r="AJ79" s="131"/>
      <c r="AK79" s="131"/>
      <c r="AL79" s="131"/>
      <c r="AM79" s="131"/>
      <c r="AN79" s="131"/>
      <c r="AO79" s="131"/>
      <c r="AP79" s="131"/>
      <c r="AQ79" s="131"/>
      <c r="AR79" s="131"/>
      <c r="AS79" s="131"/>
      <c r="AT79" s="131"/>
      <c r="AU79" s="131"/>
      <c r="AV79" s="131"/>
      <c r="AW79" s="131"/>
      <c r="AX79" s="131"/>
      <c r="AY79" s="131"/>
      <c r="AZ79" s="131"/>
      <c r="BA79" s="131"/>
      <c r="BB79" s="131"/>
      <c r="BC79" s="131"/>
      <c r="BD79" s="131"/>
      <c r="BE79" s="131"/>
      <c r="BF79" s="131"/>
    </row>
    <row r="80" spans="1:58" ht="12.75" customHeight="1" x14ac:dyDescent="0.2">
      <c r="A80" s="131"/>
      <c r="B80" s="131"/>
      <c r="C80" s="131"/>
      <c r="D80" s="204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131"/>
      <c r="AO80" s="131"/>
      <c r="AP80" s="131"/>
      <c r="AQ80" s="131"/>
      <c r="AR80" s="131"/>
      <c r="AS80" s="131"/>
      <c r="AT80" s="131"/>
      <c r="AU80" s="131"/>
      <c r="AV80" s="131"/>
      <c r="AW80" s="131"/>
      <c r="AX80" s="131"/>
      <c r="AY80" s="131"/>
      <c r="AZ80" s="131"/>
      <c r="BA80" s="131"/>
      <c r="BB80" s="131"/>
      <c r="BC80" s="131"/>
      <c r="BD80" s="131"/>
      <c r="BE80" s="131"/>
      <c r="BF80" s="131"/>
    </row>
    <row r="81" spans="1:58" ht="12.75" customHeight="1" x14ac:dyDescent="0.2">
      <c r="A81" s="204"/>
      <c r="B81" s="216"/>
      <c r="C81" s="204"/>
      <c r="D81" s="204"/>
      <c r="E81" s="204"/>
      <c r="F81" s="216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  <c r="AK81" s="131"/>
      <c r="AL81" s="131"/>
      <c r="AM81" s="131"/>
      <c r="AN81" s="131"/>
      <c r="AO81" s="131"/>
      <c r="AP81" s="131"/>
      <c r="AQ81" s="131"/>
      <c r="AR81" s="131"/>
      <c r="AS81" s="131"/>
      <c r="AT81" s="131"/>
      <c r="AU81" s="131"/>
      <c r="AV81" s="131"/>
      <c r="AW81" s="131"/>
      <c r="AX81" s="131"/>
      <c r="AY81" s="131"/>
      <c r="AZ81" s="131"/>
      <c r="BA81" s="131"/>
      <c r="BB81" s="131"/>
      <c r="BC81" s="131"/>
      <c r="BD81" s="131"/>
      <c r="BE81" s="131"/>
      <c r="BF81" s="131"/>
    </row>
    <row r="82" spans="1:58" ht="12.75" customHeight="1" x14ac:dyDescent="0.2">
      <c r="A82" s="204"/>
      <c r="B82" s="216"/>
      <c r="C82" s="204"/>
      <c r="D82" s="204"/>
      <c r="E82" s="204"/>
      <c r="F82" s="216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/>
      <c r="BB82" s="131"/>
      <c r="BC82" s="131"/>
      <c r="BD82" s="131"/>
      <c r="BE82" s="131"/>
      <c r="BF82" s="131"/>
    </row>
    <row r="83" spans="1:58" ht="12.75" customHeight="1" x14ac:dyDescent="0.2">
      <c r="A83" s="204"/>
      <c r="B83" s="216"/>
      <c r="C83" s="204"/>
      <c r="D83" s="204"/>
      <c r="E83" s="204"/>
      <c r="F83" s="216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131"/>
      <c r="AH83" s="131"/>
      <c r="AI83" s="131"/>
      <c r="AJ83" s="131"/>
      <c r="AK83" s="131"/>
      <c r="AL83" s="131"/>
      <c r="AM83" s="131"/>
      <c r="AN83" s="131"/>
      <c r="AO83" s="131"/>
      <c r="AP83" s="131"/>
      <c r="AQ83" s="131"/>
      <c r="AR83" s="131"/>
      <c r="AS83" s="131"/>
      <c r="AT83" s="131"/>
      <c r="AU83" s="131"/>
      <c r="AV83" s="131"/>
      <c r="AW83" s="131"/>
      <c r="AX83" s="131"/>
      <c r="AY83" s="131"/>
      <c r="AZ83" s="131"/>
      <c r="BA83" s="131"/>
      <c r="BB83" s="131"/>
      <c r="BC83" s="131"/>
      <c r="BD83" s="131"/>
      <c r="BE83" s="131"/>
      <c r="BF83" s="131"/>
    </row>
    <row r="84" spans="1:58" ht="12.75" customHeight="1" x14ac:dyDescent="0.2">
      <c r="A84" s="204"/>
      <c r="B84" s="216"/>
      <c r="C84" s="204"/>
      <c r="D84" s="204"/>
      <c r="E84" s="204"/>
      <c r="F84" s="216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1"/>
      <c r="AF84" s="131"/>
      <c r="AG84" s="131"/>
      <c r="AH84" s="131"/>
      <c r="AI84" s="131"/>
      <c r="AJ84" s="131"/>
      <c r="AK84" s="131"/>
      <c r="AL84" s="131"/>
      <c r="AM84" s="131"/>
      <c r="AN84" s="131"/>
      <c r="AO84" s="131"/>
      <c r="AP84" s="131"/>
      <c r="AQ84" s="131"/>
      <c r="AR84" s="131"/>
      <c r="AS84" s="131"/>
      <c r="AT84" s="131"/>
      <c r="AU84" s="131"/>
      <c r="AV84" s="131"/>
      <c r="AW84" s="131"/>
      <c r="AX84" s="131"/>
      <c r="AY84" s="131"/>
      <c r="AZ84" s="131"/>
      <c r="BA84" s="131"/>
      <c r="BB84" s="131"/>
      <c r="BC84" s="131"/>
      <c r="BD84" s="131"/>
      <c r="BE84" s="131"/>
      <c r="BF84" s="131"/>
    </row>
    <row r="85" spans="1:58" ht="12.75" customHeight="1" x14ac:dyDescent="0.2">
      <c r="A85" s="204"/>
      <c r="B85" s="216"/>
      <c r="C85" s="204"/>
      <c r="D85" s="204"/>
      <c r="E85" s="204"/>
      <c r="F85" s="216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S85" s="131"/>
      <c r="AT85" s="131"/>
      <c r="AU85" s="131"/>
      <c r="AV85" s="131"/>
      <c r="AW85" s="131"/>
      <c r="AX85" s="131"/>
      <c r="AY85" s="131"/>
      <c r="AZ85" s="131"/>
      <c r="BA85" s="131"/>
      <c r="BB85" s="131"/>
      <c r="BC85" s="131"/>
      <c r="BD85" s="131"/>
      <c r="BE85" s="131"/>
      <c r="BF85" s="131"/>
    </row>
    <row r="86" spans="1:58" ht="12.75" customHeight="1" x14ac:dyDescent="0.2">
      <c r="A86" s="204"/>
      <c r="B86" s="216"/>
      <c r="C86" s="204"/>
      <c r="D86" s="204"/>
      <c r="E86" s="204"/>
      <c r="F86" s="216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131"/>
      <c r="AL86" s="131"/>
      <c r="AM86" s="131"/>
      <c r="AN86" s="131"/>
      <c r="AO86" s="131"/>
      <c r="AP86" s="131"/>
      <c r="AQ86" s="131"/>
      <c r="AR86" s="131"/>
      <c r="AS86" s="131"/>
      <c r="AT86" s="131"/>
      <c r="AU86" s="131"/>
      <c r="AV86" s="131"/>
      <c r="AW86" s="131"/>
      <c r="AX86" s="131"/>
      <c r="AY86" s="131"/>
      <c r="AZ86" s="131"/>
      <c r="BA86" s="131"/>
      <c r="BB86" s="131"/>
      <c r="BC86" s="131"/>
      <c r="BD86" s="131"/>
      <c r="BE86" s="131"/>
      <c r="BF86" s="131"/>
    </row>
    <row r="87" spans="1:58" ht="12.75" customHeight="1" x14ac:dyDescent="0.2">
      <c r="A87" s="204"/>
      <c r="B87" s="216"/>
      <c r="C87" s="204"/>
      <c r="D87" s="204"/>
      <c r="E87" s="204"/>
      <c r="F87" s="216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Q87" s="131"/>
      <c r="AR87" s="131"/>
      <c r="AS87" s="131"/>
      <c r="AT87" s="131"/>
      <c r="AU87" s="131"/>
      <c r="AV87" s="131"/>
      <c r="AW87" s="131"/>
      <c r="AX87" s="131"/>
      <c r="AY87" s="131"/>
      <c r="AZ87" s="131"/>
      <c r="BA87" s="131"/>
      <c r="BB87" s="131"/>
      <c r="BC87" s="131"/>
      <c r="BD87" s="131"/>
      <c r="BE87" s="131"/>
      <c r="BF87" s="131"/>
    </row>
    <row r="88" spans="1:58" ht="12.75" customHeight="1" x14ac:dyDescent="0.2">
      <c r="A88" s="204"/>
      <c r="B88" s="216"/>
      <c r="C88" s="204"/>
      <c r="D88" s="204"/>
      <c r="E88" s="204"/>
      <c r="F88" s="216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  <c r="AB88" s="131"/>
      <c r="AC88" s="131"/>
      <c r="AD88" s="131"/>
      <c r="AE88" s="131"/>
      <c r="AF88" s="131"/>
      <c r="AG88" s="131"/>
      <c r="AH88" s="131"/>
      <c r="AI88" s="131"/>
      <c r="AJ88" s="131"/>
      <c r="AK88" s="131"/>
      <c r="AL88" s="131"/>
      <c r="AM88" s="131"/>
      <c r="AN88" s="131"/>
      <c r="AO88" s="131"/>
      <c r="AP88" s="131"/>
      <c r="AQ88" s="131"/>
      <c r="AR88" s="131"/>
      <c r="AS88" s="131"/>
      <c r="AT88" s="131"/>
      <c r="AU88" s="131"/>
      <c r="AV88" s="131"/>
      <c r="AW88" s="131"/>
      <c r="AX88" s="131"/>
      <c r="AY88" s="131"/>
      <c r="AZ88" s="131"/>
      <c r="BA88" s="131"/>
      <c r="BB88" s="131"/>
      <c r="BC88" s="131"/>
      <c r="BD88" s="131"/>
      <c r="BE88" s="131"/>
      <c r="BF88" s="131"/>
    </row>
    <row r="89" spans="1:58" ht="12.75" customHeight="1" x14ac:dyDescent="0.2">
      <c r="A89" s="204"/>
      <c r="B89" s="216"/>
      <c r="C89" s="204"/>
      <c r="D89" s="204"/>
      <c r="E89" s="204"/>
      <c r="F89" s="216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131"/>
      <c r="AH89" s="131"/>
      <c r="AI89" s="131"/>
      <c r="AJ89" s="131"/>
      <c r="AK89" s="131"/>
      <c r="AL89" s="131"/>
      <c r="AM89" s="131"/>
      <c r="AN89" s="131"/>
      <c r="AO89" s="131"/>
      <c r="AP89" s="131"/>
      <c r="AQ89" s="131"/>
      <c r="AR89" s="131"/>
      <c r="AS89" s="131"/>
      <c r="AT89" s="131"/>
      <c r="AU89" s="131"/>
      <c r="AV89" s="131"/>
      <c r="AW89" s="131"/>
      <c r="AX89" s="131"/>
      <c r="AY89" s="131"/>
      <c r="AZ89" s="131"/>
      <c r="BA89" s="131"/>
      <c r="BB89" s="131"/>
      <c r="BC89" s="131"/>
      <c r="BD89" s="131"/>
      <c r="BE89" s="131"/>
      <c r="BF89" s="131"/>
    </row>
    <row r="90" spans="1:58" ht="12.75" customHeight="1" x14ac:dyDescent="0.2">
      <c r="A90" s="204"/>
      <c r="B90" s="216"/>
      <c r="C90" s="204"/>
      <c r="D90" s="204"/>
      <c r="E90" s="204"/>
      <c r="F90" s="216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  <c r="AH90" s="131"/>
      <c r="AI90" s="131"/>
      <c r="AJ90" s="131"/>
      <c r="AK90" s="131"/>
      <c r="AL90" s="131"/>
      <c r="AM90" s="131"/>
      <c r="AN90" s="131"/>
      <c r="AO90" s="131"/>
      <c r="AP90" s="131"/>
      <c r="AQ90" s="131"/>
      <c r="AR90" s="131"/>
      <c r="AS90" s="131"/>
      <c r="AT90" s="131"/>
      <c r="AU90" s="131"/>
      <c r="AV90" s="131"/>
      <c r="AW90" s="131"/>
      <c r="AX90" s="131"/>
      <c r="AY90" s="131"/>
      <c r="AZ90" s="131"/>
      <c r="BA90" s="131"/>
      <c r="BB90" s="131"/>
      <c r="BC90" s="131"/>
      <c r="BD90" s="131"/>
      <c r="BE90" s="131"/>
      <c r="BF90" s="131"/>
    </row>
    <row r="91" spans="1:58" ht="12.75" customHeight="1" x14ac:dyDescent="0.2">
      <c r="A91" s="204"/>
      <c r="B91" s="216"/>
      <c r="C91" s="204"/>
      <c r="D91" s="204"/>
      <c r="E91" s="204"/>
      <c r="F91" s="216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  <c r="AE91" s="131"/>
      <c r="AF91" s="131"/>
      <c r="AG91" s="131"/>
      <c r="AH91" s="131"/>
      <c r="AI91" s="131"/>
      <c r="AJ91" s="131"/>
      <c r="AK91" s="131"/>
      <c r="AL91" s="131"/>
      <c r="AM91" s="131"/>
      <c r="AN91" s="131"/>
      <c r="AO91" s="131"/>
      <c r="AP91" s="131"/>
      <c r="AQ91" s="131"/>
      <c r="AR91" s="131"/>
      <c r="AS91" s="131"/>
      <c r="AT91" s="131"/>
      <c r="AU91" s="131"/>
      <c r="AV91" s="131"/>
      <c r="AW91" s="131"/>
      <c r="AX91" s="131"/>
      <c r="AY91" s="131"/>
      <c r="AZ91" s="131"/>
      <c r="BA91" s="131"/>
      <c r="BB91" s="131"/>
      <c r="BC91" s="131"/>
      <c r="BD91" s="131"/>
      <c r="BE91" s="131"/>
      <c r="BF91" s="131"/>
    </row>
    <row r="92" spans="1:58" ht="12.75" customHeight="1" x14ac:dyDescent="0.2">
      <c r="A92" s="204"/>
      <c r="B92" s="216"/>
      <c r="C92" s="204"/>
      <c r="D92" s="204"/>
      <c r="E92" s="204"/>
      <c r="F92" s="216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1"/>
      <c r="AF92" s="131"/>
      <c r="AG92" s="131"/>
      <c r="AH92" s="131"/>
      <c r="AI92" s="131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31"/>
      <c r="AX92" s="131"/>
      <c r="AY92" s="131"/>
      <c r="AZ92" s="131"/>
      <c r="BA92" s="131"/>
      <c r="BB92" s="131"/>
      <c r="BC92" s="131"/>
      <c r="BD92" s="131"/>
      <c r="BE92" s="131"/>
      <c r="BF92" s="131"/>
    </row>
    <row r="93" spans="1:58" ht="12.75" customHeight="1" x14ac:dyDescent="0.2">
      <c r="A93" s="204"/>
      <c r="B93" s="216"/>
      <c r="C93" s="204"/>
      <c r="D93" s="204"/>
      <c r="E93" s="204"/>
      <c r="F93" s="216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1"/>
      <c r="AI93" s="131"/>
      <c r="AJ93" s="131"/>
      <c r="AK93" s="131"/>
      <c r="AL93" s="131"/>
      <c r="AM93" s="131"/>
      <c r="AN93" s="131"/>
      <c r="AO93" s="131"/>
      <c r="AP93" s="131"/>
      <c r="AQ93" s="131"/>
      <c r="AR93" s="131"/>
      <c r="AS93" s="131"/>
      <c r="AT93" s="131"/>
      <c r="AU93" s="131"/>
      <c r="AV93" s="131"/>
      <c r="AW93" s="131"/>
      <c r="AX93" s="131"/>
      <c r="AY93" s="131"/>
      <c r="AZ93" s="131"/>
      <c r="BA93" s="131"/>
      <c r="BB93" s="131"/>
      <c r="BC93" s="131"/>
      <c r="BD93" s="131"/>
      <c r="BE93" s="131"/>
      <c r="BF93" s="131"/>
    </row>
    <row r="94" spans="1:58" ht="12.75" customHeight="1" x14ac:dyDescent="0.2">
      <c r="A94" s="204"/>
      <c r="B94" s="216"/>
      <c r="C94" s="204"/>
      <c r="D94" s="204"/>
      <c r="E94" s="204"/>
      <c r="F94" s="216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  <c r="AK94" s="131"/>
      <c r="AL94" s="131"/>
      <c r="AM94" s="131"/>
      <c r="AN94" s="131"/>
      <c r="AO94" s="131"/>
      <c r="AP94" s="131"/>
      <c r="AQ94" s="131"/>
      <c r="AR94" s="131"/>
      <c r="AS94" s="131"/>
      <c r="AT94" s="131"/>
      <c r="AU94" s="131"/>
      <c r="AV94" s="131"/>
      <c r="AW94" s="131"/>
      <c r="AX94" s="131"/>
      <c r="AY94" s="131"/>
      <c r="AZ94" s="131"/>
      <c r="BA94" s="131"/>
      <c r="BB94" s="131"/>
      <c r="BC94" s="131"/>
      <c r="BD94" s="131"/>
      <c r="BE94" s="131"/>
      <c r="BF94" s="131"/>
    </row>
    <row r="95" spans="1:58" ht="12.75" customHeight="1" x14ac:dyDescent="0.2">
      <c r="A95" s="204"/>
      <c r="B95" s="216"/>
      <c r="C95" s="204"/>
      <c r="D95" s="204"/>
      <c r="E95" s="204"/>
      <c r="F95" s="216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  <c r="AH95" s="131"/>
      <c r="AI95" s="131"/>
      <c r="AJ95" s="131"/>
      <c r="AK95" s="131"/>
      <c r="AL95" s="131"/>
      <c r="AM95" s="131"/>
      <c r="AN95" s="131"/>
      <c r="AO95" s="131"/>
      <c r="AP95" s="131"/>
      <c r="AQ95" s="131"/>
      <c r="AR95" s="131"/>
      <c r="AS95" s="131"/>
      <c r="AT95" s="131"/>
      <c r="AU95" s="131"/>
      <c r="AV95" s="131"/>
      <c r="AW95" s="131"/>
      <c r="AX95" s="131"/>
      <c r="AY95" s="131"/>
      <c r="AZ95" s="131"/>
      <c r="BA95" s="131"/>
      <c r="BB95" s="131"/>
      <c r="BC95" s="131"/>
      <c r="BD95" s="131"/>
      <c r="BE95" s="131"/>
      <c r="BF95" s="131"/>
    </row>
    <row r="96" spans="1:58" ht="12.75" customHeight="1" x14ac:dyDescent="0.2">
      <c r="A96" s="204"/>
      <c r="B96" s="216"/>
      <c r="C96" s="204"/>
      <c r="D96" s="204"/>
      <c r="E96" s="204"/>
      <c r="F96" s="216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131"/>
      <c r="AH96" s="131"/>
      <c r="AI96" s="131"/>
      <c r="AJ96" s="131"/>
      <c r="AK96" s="131"/>
      <c r="AL96" s="131"/>
      <c r="AM96" s="131"/>
      <c r="AN96" s="131"/>
      <c r="AO96" s="131"/>
      <c r="AP96" s="131"/>
      <c r="AQ96" s="131"/>
      <c r="AR96" s="131"/>
      <c r="AS96" s="131"/>
      <c r="AT96" s="131"/>
      <c r="AU96" s="131"/>
      <c r="AV96" s="131"/>
      <c r="AW96" s="131"/>
      <c r="AX96" s="131"/>
      <c r="AY96" s="131"/>
      <c r="AZ96" s="131"/>
      <c r="BA96" s="131"/>
      <c r="BB96" s="131"/>
      <c r="BC96" s="131"/>
      <c r="BD96" s="131"/>
      <c r="BE96" s="131"/>
      <c r="BF96" s="131"/>
    </row>
    <row r="97" spans="1:58" ht="12.75" customHeight="1" x14ac:dyDescent="0.2">
      <c r="A97" s="204"/>
      <c r="B97" s="216"/>
      <c r="C97" s="204"/>
      <c r="D97" s="204"/>
      <c r="E97" s="204"/>
      <c r="F97" s="216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N97" s="131"/>
      <c r="AO97" s="131"/>
      <c r="AP97" s="131"/>
      <c r="AQ97" s="131"/>
      <c r="AR97" s="131"/>
      <c r="AS97" s="131"/>
      <c r="AT97" s="131"/>
      <c r="AU97" s="131"/>
      <c r="AV97" s="131"/>
      <c r="AW97" s="131"/>
      <c r="AX97" s="131"/>
      <c r="AY97" s="131"/>
      <c r="AZ97" s="131"/>
      <c r="BA97" s="131"/>
      <c r="BB97" s="131"/>
      <c r="BC97" s="131"/>
      <c r="BD97" s="131"/>
      <c r="BE97" s="131"/>
      <c r="BF97" s="131"/>
    </row>
    <row r="98" spans="1:58" ht="12.75" customHeight="1" x14ac:dyDescent="0.2">
      <c r="A98" s="204"/>
      <c r="B98" s="216"/>
      <c r="C98" s="204"/>
      <c r="D98" s="204"/>
      <c r="E98" s="204"/>
      <c r="F98" s="216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  <c r="AG98" s="131"/>
      <c r="AH98" s="131"/>
      <c r="AI98" s="131"/>
      <c r="AJ98" s="131"/>
      <c r="AK98" s="131"/>
      <c r="AL98" s="131"/>
      <c r="AM98" s="131"/>
      <c r="AN98" s="131"/>
      <c r="AO98" s="131"/>
      <c r="AP98" s="131"/>
      <c r="AQ98" s="131"/>
      <c r="AR98" s="131"/>
      <c r="AS98" s="131"/>
      <c r="AT98" s="131"/>
      <c r="AU98" s="131"/>
      <c r="AV98" s="131"/>
      <c r="AW98" s="131"/>
      <c r="AX98" s="131"/>
      <c r="AY98" s="131"/>
      <c r="AZ98" s="131"/>
      <c r="BA98" s="131"/>
      <c r="BB98" s="131"/>
      <c r="BC98" s="131"/>
      <c r="BD98" s="131"/>
      <c r="BE98" s="131"/>
      <c r="BF98" s="131"/>
    </row>
    <row r="99" spans="1:58" ht="12.75" customHeight="1" x14ac:dyDescent="0.2">
      <c r="A99" s="204"/>
      <c r="B99" s="216"/>
      <c r="C99" s="204"/>
      <c r="D99" s="204"/>
      <c r="E99" s="204"/>
      <c r="F99" s="216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131"/>
      <c r="AH99" s="131"/>
      <c r="AI99" s="131"/>
      <c r="AJ99" s="131"/>
      <c r="AK99" s="131"/>
      <c r="AL99" s="131"/>
      <c r="AM99" s="131"/>
      <c r="AN99" s="131"/>
      <c r="AO99" s="131"/>
      <c r="AP99" s="131"/>
      <c r="AQ99" s="131"/>
      <c r="AR99" s="131"/>
      <c r="AS99" s="131"/>
      <c r="AT99" s="131"/>
      <c r="AU99" s="131"/>
      <c r="AV99" s="131"/>
      <c r="AW99" s="131"/>
      <c r="AX99" s="131"/>
      <c r="AY99" s="131"/>
      <c r="AZ99" s="131"/>
      <c r="BA99" s="131"/>
      <c r="BB99" s="131"/>
      <c r="BC99" s="131"/>
      <c r="BD99" s="131"/>
      <c r="BE99" s="131"/>
      <c r="BF99" s="131"/>
    </row>
    <row r="100" spans="1:58" ht="12.75" customHeight="1" x14ac:dyDescent="0.2">
      <c r="A100" s="204"/>
      <c r="B100" s="216"/>
      <c r="C100" s="204"/>
      <c r="D100" s="204"/>
      <c r="E100" s="204"/>
      <c r="F100" s="216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131"/>
      <c r="AI100" s="131"/>
      <c r="AJ100" s="131"/>
      <c r="AK100" s="131"/>
      <c r="AL100" s="131"/>
      <c r="AM100" s="131"/>
      <c r="AN100" s="131"/>
      <c r="AO100" s="131"/>
      <c r="AP100" s="131"/>
      <c r="AQ100" s="131"/>
      <c r="AR100" s="131"/>
      <c r="AS100" s="131"/>
      <c r="AT100" s="131"/>
      <c r="AU100" s="131"/>
      <c r="AV100" s="131"/>
      <c r="AW100" s="131"/>
      <c r="AX100" s="131"/>
      <c r="AY100" s="131"/>
      <c r="AZ100" s="131"/>
      <c r="BA100" s="131"/>
      <c r="BB100" s="131"/>
      <c r="BC100" s="131"/>
      <c r="BD100" s="131"/>
      <c r="BE100" s="131"/>
      <c r="BF100" s="131"/>
    </row>
    <row r="101" spans="1:58" ht="12.75" customHeight="1" x14ac:dyDescent="0.2">
      <c r="A101" s="204"/>
      <c r="B101" s="216"/>
      <c r="C101" s="204"/>
      <c r="D101" s="204"/>
      <c r="E101" s="204"/>
      <c r="F101" s="216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1"/>
      <c r="AH101" s="131"/>
      <c r="AI101" s="131"/>
      <c r="AJ101" s="131"/>
      <c r="AK101" s="131"/>
      <c r="AL101" s="131"/>
      <c r="AM101" s="131"/>
      <c r="AN101" s="131"/>
      <c r="AO101" s="131"/>
      <c r="AP101" s="131"/>
      <c r="AQ101" s="131"/>
      <c r="AR101" s="131"/>
      <c r="AS101" s="131"/>
      <c r="AT101" s="131"/>
      <c r="AU101" s="131"/>
      <c r="AV101" s="131"/>
      <c r="AW101" s="131"/>
      <c r="AX101" s="131"/>
      <c r="AY101" s="131"/>
      <c r="AZ101" s="131"/>
      <c r="BA101" s="131"/>
      <c r="BB101" s="131"/>
      <c r="BC101" s="131"/>
      <c r="BD101" s="131"/>
      <c r="BE101" s="131"/>
      <c r="BF101" s="131"/>
    </row>
    <row r="102" spans="1:58" ht="12.75" customHeight="1" x14ac:dyDescent="0.2">
      <c r="A102" s="204"/>
      <c r="B102" s="216"/>
      <c r="C102" s="204"/>
      <c r="D102" s="204"/>
      <c r="E102" s="204"/>
      <c r="F102" s="216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1"/>
      <c r="AG102" s="131"/>
      <c r="AH102" s="131"/>
      <c r="AI102" s="131"/>
      <c r="AJ102" s="131"/>
      <c r="AK102" s="131"/>
      <c r="AL102" s="131"/>
      <c r="AM102" s="131"/>
      <c r="AN102" s="131"/>
      <c r="AO102" s="131"/>
      <c r="AP102" s="131"/>
      <c r="AQ102" s="131"/>
      <c r="AR102" s="131"/>
      <c r="AS102" s="131"/>
      <c r="AT102" s="131"/>
      <c r="AU102" s="131"/>
      <c r="AV102" s="131"/>
      <c r="AW102" s="131"/>
      <c r="AX102" s="131"/>
      <c r="AY102" s="131"/>
      <c r="AZ102" s="131"/>
      <c r="BA102" s="131"/>
      <c r="BB102" s="131"/>
      <c r="BC102" s="131"/>
      <c r="BD102" s="131"/>
      <c r="BE102" s="131"/>
      <c r="BF102" s="131"/>
    </row>
    <row r="103" spans="1:58" ht="12.75" customHeight="1" x14ac:dyDescent="0.2">
      <c r="A103" s="204"/>
      <c r="B103" s="216"/>
      <c r="C103" s="204"/>
      <c r="D103" s="204"/>
      <c r="E103" s="204"/>
      <c r="F103" s="216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1"/>
      <c r="AH103" s="131"/>
      <c r="AI103" s="131"/>
      <c r="AJ103" s="131"/>
      <c r="AK103" s="131"/>
      <c r="AL103" s="131"/>
      <c r="AM103" s="131"/>
      <c r="AN103" s="131"/>
      <c r="AO103" s="131"/>
      <c r="AP103" s="131"/>
      <c r="AQ103" s="131"/>
      <c r="AR103" s="131"/>
      <c r="AS103" s="131"/>
      <c r="AT103" s="131"/>
      <c r="AU103" s="131"/>
      <c r="AV103" s="131"/>
      <c r="AW103" s="131"/>
      <c r="AX103" s="131"/>
      <c r="AY103" s="131"/>
      <c r="AZ103" s="131"/>
      <c r="BA103" s="131"/>
      <c r="BB103" s="131"/>
      <c r="BC103" s="131"/>
      <c r="BD103" s="131"/>
      <c r="BE103" s="131"/>
      <c r="BF103" s="131"/>
    </row>
    <row r="104" spans="1:58" ht="12.75" customHeight="1" x14ac:dyDescent="0.2">
      <c r="A104" s="204"/>
      <c r="B104" s="216"/>
      <c r="C104" s="204"/>
      <c r="D104" s="204"/>
      <c r="E104" s="204"/>
      <c r="F104" s="216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  <c r="AG104" s="131"/>
      <c r="AH104" s="131"/>
      <c r="AI104" s="131"/>
      <c r="AJ104" s="131"/>
      <c r="AK104" s="131"/>
      <c r="AL104" s="131"/>
      <c r="AM104" s="131"/>
      <c r="AN104" s="131"/>
      <c r="AO104" s="131"/>
      <c r="AP104" s="131"/>
      <c r="AQ104" s="131"/>
      <c r="AR104" s="131"/>
      <c r="AS104" s="131"/>
      <c r="AT104" s="131"/>
      <c r="AU104" s="131"/>
      <c r="AV104" s="131"/>
      <c r="AW104" s="131"/>
      <c r="AX104" s="131"/>
      <c r="AY104" s="131"/>
      <c r="AZ104" s="131"/>
      <c r="BA104" s="131"/>
      <c r="BB104" s="131"/>
      <c r="BC104" s="131"/>
      <c r="BD104" s="131"/>
      <c r="BE104" s="131"/>
      <c r="BF104" s="131"/>
    </row>
    <row r="105" spans="1:58" ht="12.75" customHeight="1" x14ac:dyDescent="0.2">
      <c r="A105" s="204"/>
      <c r="B105" s="216"/>
      <c r="C105" s="204"/>
      <c r="D105" s="204"/>
      <c r="E105" s="204"/>
      <c r="F105" s="216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131"/>
      <c r="AO105" s="131"/>
      <c r="AP105" s="131"/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</row>
    <row r="106" spans="1:58" ht="12.75" customHeight="1" x14ac:dyDescent="0.2">
      <c r="A106" s="204"/>
      <c r="B106" s="216"/>
      <c r="C106" s="204"/>
      <c r="D106" s="204"/>
      <c r="E106" s="204"/>
      <c r="F106" s="216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1"/>
      <c r="AM106" s="131"/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  <c r="AX106" s="131"/>
      <c r="AY106" s="131"/>
      <c r="AZ106" s="131"/>
      <c r="BA106" s="131"/>
      <c r="BB106" s="131"/>
      <c r="BC106" s="131"/>
      <c r="BD106" s="131"/>
      <c r="BE106" s="131"/>
      <c r="BF106" s="131"/>
    </row>
    <row r="107" spans="1:58" ht="12.75" customHeight="1" x14ac:dyDescent="0.2">
      <c r="A107" s="204"/>
      <c r="B107" s="216"/>
      <c r="C107" s="204"/>
      <c r="D107" s="204"/>
      <c r="E107" s="204"/>
      <c r="F107" s="216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</row>
    <row r="108" spans="1:58" ht="12.75" customHeight="1" x14ac:dyDescent="0.2">
      <c r="A108" s="204"/>
      <c r="B108" s="216"/>
      <c r="C108" s="204"/>
      <c r="D108" s="204"/>
      <c r="E108" s="204"/>
      <c r="F108" s="216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1"/>
      <c r="AZ108" s="131"/>
      <c r="BA108" s="131"/>
      <c r="BB108" s="131"/>
      <c r="BC108" s="131"/>
      <c r="BD108" s="131"/>
      <c r="BE108" s="131"/>
      <c r="BF108" s="131"/>
    </row>
    <row r="109" spans="1:58" ht="12.75" customHeight="1" x14ac:dyDescent="0.2">
      <c r="A109" s="204"/>
      <c r="B109" s="216"/>
      <c r="C109" s="204"/>
      <c r="D109" s="204"/>
      <c r="E109" s="204"/>
      <c r="F109" s="216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1"/>
      <c r="AZ109" s="131"/>
      <c r="BA109" s="131"/>
      <c r="BB109" s="131"/>
      <c r="BC109" s="131"/>
      <c r="BD109" s="131"/>
      <c r="BE109" s="131"/>
      <c r="BF109" s="131"/>
    </row>
    <row r="110" spans="1:58" ht="12.75" customHeight="1" x14ac:dyDescent="0.2">
      <c r="A110" s="204"/>
      <c r="B110" s="216"/>
      <c r="C110" s="204"/>
      <c r="D110" s="131"/>
      <c r="E110" s="204"/>
      <c r="F110" s="216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1"/>
      <c r="AZ110" s="131"/>
      <c r="BA110" s="131"/>
      <c r="BB110" s="131"/>
      <c r="BC110" s="131"/>
      <c r="BD110" s="131"/>
      <c r="BE110" s="131"/>
      <c r="BF110" s="131"/>
    </row>
    <row r="111" spans="1:58" ht="12.75" customHeight="1" x14ac:dyDescent="0.2">
      <c r="A111" s="204"/>
      <c r="B111" s="216"/>
      <c r="C111" s="204"/>
      <c r="D111" s="204"/>
      <c r="E111" s="204"/>
      <c r="F111" s="216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1"/>
      <c r="AZ111" s="131"/>
      <c r="BA111" s="131"/>
      <c r="BB111" s="131"/>
      <c r="BC111" s="131"/>
      <c r="BD111" s="131"/>
      <c r="BE111" s="131"/>
      <c r="BF111" s="131"/>
    </row>
    <row r="112" spans="1:58" ht="12.75" customHeight="1" x14ac:dyDescent="0.2">
      <c r="A112" s="204"/>
      <c r="B112" s="216"/>
      <c r="C112" s="204"/>
      <c r="D112" s="131"/>
      <c r="E112" s="204"/>
      <c r="F112" s="216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1"/>
      <c r="AZ112" s="131"/>
      <c r="BA112" s="131"/>
      <c r="BB112" s="131"/>
      <c r="BC112" s="131"/>
      <c r="BD112" s="131"/>
      <c r="BE112" s="131"/>
      <c r="BF112" s="131"/>
    </row>
    <row r="113" spans="1:58" ht="12.75" customHeight="1" x14ac:dyDescent="0.2">
      <c r="A113" s="204"/>
      <c r="B113" s="216"/>
      <c r="C113" s="204"/>
      <c r="D113" s="204"/>
      <c r="E113" s="204"/>
      <c r="F113" s="216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1"/>
      <c r="AZ113" s="131"/>
      <c r="BA113" s="131"/>
      <c r="BB113" s="131"/>
      <c r="BC113" s="131"/>
      <c r="BD113" s="131"/>
      <c r="BE113" s="131"/>
      <c r="BF113" s="131"/>
    </row>
    <row r="114" spans="1:58" ht="12.75" customHeight="1" x14ac:dyDescent="0.2">
      <c r="A114" s="204"/>
      <c r="B114" s="216"/>
      <c r="C114" s="131"/>
      <c r="D114" s="131"/>
      <c r="E114" s="204"/>
      <c r="F114" s="216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  <c r="AX114" s="131"/>
      <c r="AY114" s="131"/>
      <c r="AZ114" s="131"/>
      <c r="BA114" s="131"/>
      <c r="BB114" s="131"/>
      <c r="BC114" s="131"/>
      <c r="BD114" s="131"/>
      <c r="BE114" s="131"/>
      <c r="BF114" s="131"/>
    </row>
    <row r="115" spans="1:58" ht="12.75" customHeight="1" x14ac:dyDescent="0.2">
      <c r="A115" s="204"/>
      <c r="B115" s="216"/>
      <c r="C115" s="204"/>
      <c r="D115" s="204"/>
      <c r="E115" s="204"/>
      <c r="F115" s="216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131"/>
      <c r="AH115" s="131"/>
      <c r="AI115" s="131"/>
      <c r="AJ115" s="131"/>
      <c r="AK115" s="131"/>
      <c r="AL115" s="131"/>
      <c r="AM115" s="131"/>
      <c r="AN115" s="131"/>
      <c r="AO115" s="131"/>
      <c r="AP115" s="131"/>
      <c r="AQ115" s="131"/>
      <c r="AR115" s="131"/>
      <c r="AS115" s="131"/>
      <c r="AT115" s="131"/>
      <c r="AU115" s="131"/>
      <c r="AV115" s="131"/>
      <c r="AW115" s="131"/>
      <c r="AX115" s="131"/>
      <c r="AY115" s="131"/>
      <c r="AZ115" s="131"/>
      <c r="BA115" s="131"/>
      <c r="BB115" s="131"/>
      <c r="BC115" s="131"/>
      <c r="BD115" s="131"/>
      <c r="BE115" s="131"/>
      <c r="BF115" s="131"/>
    </row>
    <row r="116" spans="1:58" ht="12.75" customHeight="1" x14ac:dyDescent="0.2">
      <c r="A116" s="204"/>
      <c r="B116" s="216"/>
      <c r="C116" s="204"/>
      <c r="D116" s="204"/>
      <c r="E116" s="204"/>
      <c r="F116" s="216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  <c r="AF116" s="131"/>
      <c r="AG116" s="131"/>
      <c r="AH116" s="131"/>
      <c r="AI116" s="131"/>
      <c r="AJ116" s="131"/>
      <c r="AK116" s="131"/>
      <c r="AL116" s="131"/>
      <c r="AM116" s="131"/>
      <c r="AN116" s="131"/>
      <c r="AO116" s="131"/>
      <c r="AP116" s="131"/>
      <c r="AQ116" s="131"/>
      <c r="AR116" s="131"/>
      <c r="AS116" s="131"/>
      <c r="AT116" s="131"/>
      <c r="AU116" s="131"/>
      <c r="AV116" s="131"/>
      <c r="AW116" s="131"/>
      <c r="AX116" s="131"/>
      <c r="AY116" s="131"/>
      <c r="AZ116" s="131"/>
      <c r="BA116" s="131"/>
      <c r="BB116" s="131"/>
      <c r="BC116" s="131"/>
      <c r="BD116" s="131"/>
      <c r="BE116" s="131"/>
      <c r="BF116" s="131"/>
    </row>
    <row r="117" spans="1:58" ht="12.75" customHeight="1" x14ac:dyDescent="0.2">
      <c r="A117" s="204"/>
      <c r="B117" s="216"/>
      <c r="C117" s="204"/>
      <c r="D117" s="204"/>
      <c r="E117" s="204"/>
      <c r="F117" s="216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31"/>
      <c r="AG117" s="131"/>
      <c r="AH117" s="131"/>
      <c r="AI117" s="131"/>
      <c r="AJ117" s="131"/>
      <c r="AK117" s="131"/>
      <c r="AL117" s="131"/>
      <c r="AM117" s="131"/>
      <c r="AN117" s="131"/>
      <c r="AO117" s="131"/>
      <c r="AP117" s="131"/>
      <c r="AQ117" s="131"/>
      <c r="AR117" s="131"/>
      <c r="AS117" s="131"/>
      <c r="AT117" s="131"/>
      <c r="AU117" s="131"/>
      <c r="AV117" s="131"/>
      <c r="AW117" s="131"/>
      <c r="AX117" s="131"/>
      <c r="AY117" s="131"/>
      <c r="AZ117" s="131"/>
      <c r="BA117" s="131"/>
      <c r="BB117" s="131"/>
      <c r="BC117" s="131"/>
      <c r="BD117" s="131"/>
      <c r="BE117" s="131"/>
      <c r="BF117" s="131"/>
    </row>
    <row r="118" spans="1:58" ht="12.75" customHeight="1" x14ac:dyDescent="0.2">
      <c r="A118" s="204"/>
      <c r="B118" s="216"/>
      <c r="C118" s="204"/>
      <c r="D118" s="204"/>
      <c r="E118" s="204"/>
      <c r="F118" s="216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1"/>
      <c r="AM118" s="131"/>
      <c r="AN118" s="131"/>
      <c r="AO118" s="131"/>
      <c r="AP118" s="131"/>
      <c r="AQ118" s="131"/>
      <c r="AR118" s="131"/>
      <c r="AS118" s="131"/>
      <c r="AT118" s="131"/>
      <c r="AU118" s="131"/>
      <c r="AV118" s="131"/>
      <c r="AW118" s="131"/>
      <c r="AX118" s="131"/>
      <c r="AY118" s="131"/>
      <c r="AZ118" s="131"/>
      <c r="BA118" s="131"/>
      <c r="BB118" s="131"/>
      <c r="BC118" s="131"/>
      <c r="BD118" s="131"/>
      <c r="BE118" s="131"/>
      <c r="BF118" s="131"/>
    </row>
    <row r="119" spans="1:58" ht="12.75" customHeight="1" x14ac:dyDescent="0.2">
      <c r="A119" s="204"/>
      <c r="B119" s="216"/>
      <c r="C119" s="204"/>
      <c r="D119" s="204"/>
      <c r="E119" s="204"/>
      <c r="F119" s="216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  <c r="AG119" s="131"/>
      <c r="AH119" s="131"/>
      <c r="AI119" s="131"/>
      <c r="AJ119" s="131"/>
      <c r="AK119" s="131"/>
      <c r="AL119" s="131"/>
      <c r="AM119" s="131"/>
      <c r="AN119" s="131"/>
      <c r="AO119" s="131"/>
      <c r="AP119" s="131"/>
      <c r="AQ119" s="131"/>
      <c r="AR119" s="131"/>
      <c r="AS119" s="131"/>
      <c r="AT119" s="131"/>
      <c r="AU119" s="131"/>
      <c r="AV119" s="131"/>
      <c r="AW119" s="131"/>
      <c r="AX119" s="131"/>
      <c r="AY119" s="131"/>
      <c r="AZ119" s="131"/>
      <c r="BA119" s="131"/>
      <c r="BB119" s="131"/>
      <c r="BC119" s="131"/>
      <c r="BD119" s="131"/>
      <c r="BE119" s="131"/>
      <c r="BF119" s="131"/>
    </row>
    <row r="120" spans="1:58" ht="12.75" customHeight="1" x14ac:dyDescent="0.2">
      <c r="A120" s="204"/>
      <c r="B120" s="216"/>
      <c r="C120" s="131"/>
      <c r="D120" s="131"/>
      <c r="E120" s="204"/>
      <c r="F120" s="216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  <c r="AT120" s="131"/>
      <c r="AU120" s="131"/>
      <c r="AV120" s="131"/>
      <c r="AW120" s="131"/>
      <c r="AX120" s="131"/>
      <c r="AY120" s="131"/>
      <c r="AZ120" s="131"/>
      <c r="BA120" s="131"/>
      <c r="BB120" s="131"/>
      <c r="BC120" s="131"/>
      <c r="BD120" s="131"/>
      <c r="BE120" s="131"/>
      <c r="BF120" s="131"/>
    </row>
    <row r="121" spans="1:58" ht="12.75" customHeight="1" x14ac:dyDescent="0.2">
      <c r="A121" s="204"/>
      <c r="B121" s="216"/>
      <c r="C121" s="204"/>
      <c r="D121" s="204"/>
      <c r="E121" s="204"/>
      <c r="F121" s="216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  <c r="AT121" s="131"/>
      <c r="AU121" s="131"/>
      <c r="AV121" s="131"/>
      <c r="AW121" s="131"/>
      <c r="AX121" s="131"/>
      <c r="AY121" s="131"/>
      <c r="AZ121" s="131"/>
      <c r="BA121" s="131"/>
      <c r="BB121" s="131"/>
      <c r="BC121" s="131"/>
      <c r="BD121" s="131"/>
      <c r="BE121" s="131"/>
      <c r="BF121" s="131"/>
    </row>
    <row r="122" spans="1:58" ht="12.75" customHeight="1" x14ac:dyDescent="0.2">
      <c r="A122" s="204"/>
      <c r="B122" s="216"/>
      <c r="C122" s="204"/>
      <c r="D122" s="204"/>
      <c r="E122" s="204"/>
      <c r="F122" s="216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  <c r="AF122" s="131"/>
      <c r="AG122" s="131"/>
      <c r="AH122" s="131"/>
      <c r="AI122" s="131"/>
      <c r="AJ122" s="131"/>
      <c r="AK122" s="131"/>
      <c r="AL122" s="131"/>
      <c r="AM122" s="131"/>
      <c r="AN122" s="131"/>
      <c r="AO122" s="131"/>
      <c r="AP122" s="131"/>
      <c r="AQ122" s="131"/>
      <c r="AR122" s="131"/>
      <c r="AS122" s="131"/>
      <c r="AT122" s="131"/>
      <c r="AU122" s="131"/>
      <c r="AV122" s="131"/>
      <c r="AW122" s="131"/>
      <c r="AX122" s="131"/>
      <c r="AY122" s="131"/>
      <c r="AZ122" s="131"/>
      <c r="BA122" s="131"/>
      <c r="BB122" s="131"/>
      <c r="BC122" s="131"/>
      <c r="BD122" s="131"/>
      <c r="BE122" s="131"/>
      <c r="BF122" s="131"/>
    </row>
    <row r="123" spans="1:58" ht="12.75" customHeight="1" x14ac:dyDescent="0.2">
      <c r="A123" s="204"/>
      <c r="B123" s="216"/>
      <c r="C123" s="204"/>
      <c r="D123" s="204"/>
      <c r="E123" s="204"/>
      <c r="F123" s="216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31"/>
      <c r="AR123" s="131"/>
      <c r="AS123" s="131"/>
      <c r="AT123" s="131"/>
      <c r="AU123" s="131"/>
      <c r="AV123" s="131"/>
      <c r="AW123" s="131"/>
      <c r="AX123" s="131"/>
      <c r="AY123" s="131"/>
      <c r="AZ123" s="131"/>
      <c r="BA123" s="131"/>
      <c r="BB123" s="131"/>
      <c r="BC123" s="131"/>
      <c r="BD123" s="131"/>
      <c r="BE123" s="131"/>
      <c r="BF123" s="131"/>
    </row>
    <row r="124" spans="1:58" ht="12.75" customHeight="1" x14ac:dyDescent="0.2">
      <c r="A124" s="204"/>
      <c r="B124" s="216"/>
      <c r="C124" s="204"/>
      <c r="D124" s="204"/>
      <c r="E124" s="204"/>
      <c r="F124" s="216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  <c r="AF124" s="131"/>
      <c r="AG124" s="131"/>
      <c r="AH124" s="131"/>
      <c r="AI124" s="131"/>
      <c r="AJ124" s="131"/>
      <c r="AK124" s="131"/>
      <c r="AL124" s="131"/>
      <c r="AM124" s="131"/>
      <c r="AN124" s="131"/>
      <c r="AO124" s="131"/>
      <c r="AP124" s="131"/>
      <c r="AQ124" s="131"/>
      <c r="AR124" s="131"/>
      <c r="AS124" s="131"/>
      <c r="AT124" s="131"/>
      <c r="AU124" s="131"/>
      <c r="AV124" s="131"/>
      <c r="AW124" s="131"/>
      <c r="AX124" s="131"/>
      <c r="AY124" s="131"/>
      <c r="AZ124" s="131"/>
      <c r="BA124" s="131"/>
      <c r="BB124" s="131"/>
      <c r="BC124" s="131"/>
      <c r="BD124" s="131"/>
      <c r="BE124" s="131"/>
      <c r="BF124" s="131"/>
    </row>
    <row r="125" spans="1:58" ht="12.75" customHeight="1" x14ac:dyDescent="0.2">
      <c r="A125" s="204"/>
      <c r="B125" s="216"/>
      <c r="C125" s="204"/>
      <c r="D125" s="204"/>
      <c r="E125" s="204"/>
      <c r="F125" s="216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  <c r="AF125" s="131"/>
      <c r="AG125" s="131"/>
      <c r="AH125" s="131"/>
      <c r="AI125" s="131"/>
      <c r="AJ125" s="131"/>
      <c r="AK125" s="131"/>
      <c r="AL125" s="131"/>
      <c r="AM125" s="131"/>
      <c r="AN125" s="131"/>
      <c r="AO125" s="131"/>
      <c r="AP125" s="131"/>
      <c r="AQ125" s="131"/>
      <c r="AR125" s="131"/>
      <c r="AS125" s="131"/>
      <c r="AT125" s="131"/>
      <c r="AU125" s="131"/>
      <c r="AV125" s="131"/>
      <c r="AW125" s="131"/>
      <c r="AX125" s="131"/>
      <c r="AY125" s="131"/>
      <c r="AZ125" s="131"/>
      <c r="BA125" s="131"/>
      <c r="BB125" s="131"/>
      <c r="BC125" s="131"/>
      <c r="BD125" s="131"/>
      <c r="BE125" s="131"/>
      <c r="BF125" s="131"/>
    </row>
    <row r="126" spans="1:58" ht="12.75" customHeight="1" x14ac:dyDescent="0.2">
      <c r="A126" s="204"/>
      <c r="B126" s="216"/>
      <c r="C126" s="204"/>
      <c r="D126" s="204"/>
      <c r="E126" s="204"/>
      <c r="F126" s="216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  <c r="AE126" s="131"/>
      <c r="AF126" s="131"/>
      <c r="AG126" s="131"/>
      <c r="AH126" s="131"/>
      <c r="AI126" s="131"/>
      <c r="AJ126" s="131"/>
      <c r="AK126" s="131"/>
      <c r="AL126" s="131"/>
    </row>
    <row r="127" spans="1:58" ht="12.75" customHeight="1" x14ac:dyDescent="0.2">
      <c r="A127" s="204"/>
      <c r="B127" s="216"/>
      <c r="C127" s="204"/>
      <c r="D127" s="204"/>
      <c r="E127" s="204"/>
      <c r="F127" s="216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1"/>
      <c r="AE127" s="131"/>
      <c r="AF127" s="131"/>
      <c r="AG127" s="131"/>
      <c r="AH127" s="131"/>
      <c r="AI127" s="131"/>
      <c r="AJ127" s="131"/>
      <c r="AK127" s="131"/>
      <c r="AL127" s="131"/>
    </row>
    <row r="128" spans="1:58" ht="12.75" customHeight="1" x14ac:dyDescent="0.2">
      <c r="A128" s="204"/>
      <c r="B128" s="216"/>
      <c r="C128" s="204"/>
      <c r="D128" s="204"/>
      <c r="E128" s="204"/>
      <c r="F128" s="216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1"/>
    </row>
    <row r="129" spans="1:38" ht="12.75" customHeight="1" x14ac:dyDescent="0.2">
      <c r="A129" s="204"/>
      <c r="B129" s="216"/>
      <c r="C129" s="204"/>
      <c r="D129" s="204"/>
      <c r="E129" s="204"/>
      <c r="F129" s="216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  <c r="AE129" s="131"/>
      <c r="AF129" s="131"/>
      <c r="AG129" s="131"/>
      <c r="AH129" s="131"/>
      <c r="AI129" s="131"/>
      <c r="AJ129" s="131"/>
      <c r="AK129" s="131"/>
      <c r="AL129" s="131"/>
    </row>
    <row r="130" spans="1:38" ht="12.75" customHeight="1" x14ac:dyDescent="0.2">
      <c r="A130" s="204"/>
      <c r="B130" s="216"/>
      <c r="C130" s="204"/>
      <c r="D130" s="204"/>
      <c r="E130" s="204"/>
      <c r="F130" s="216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  <c r="AF130" s="131"/>
      <c r="AG130" s="131"/>
      <c r="AH130" s="131"/>
      <c r="AI130" s="131"/>
      <c r="AJ130" s="131"/>
      <c r="AK130" s="131"/>
      <c r="AL130" s="131"/>
    </row>
    <row r="131" spans="1:38" ht="12.75" customHeight="1" x14ac:dyDescent="0.2">
      <c r="A131" s="204"/>
      <c r="B131" s="216"/>
      <c r="C131" s="204"/>
      <c r="D131" s="204"/>
      <c r="E131" s="204"/>
      <c r="F131" s="216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  <c r="AA131" s="131"/>
      <c r="AB131" s="131"/>
      <c r="AC131" s="131"/>
      <c r="AD131" s="131"/>
      <c r="AE131" s="131"/>
      <c r="AF131" s="131"/>
      <c r="AG131" s="131"/>
      <c r="AH131" s="131"/>
      <c r="AI131" s="131"/>
      <c r="AJ131" s="131"/>
      <c r="AK131" s="131"/>
      <c r="AL131" s="131"/>
    </row>
    <row r="132" spans="1:38" ht="12.75" customHeight="1" x14ac:dyDescent="0.2">
      <c r="A132" s="204"/>
      <c r="B132" s="216"/>
      <c r="C132" s="204"/>
      <c r="D132" s="204"/>
      <c r="E132" s="204"/>
      <c r="F132" s="216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31"/>
      <c r="AE132" s="131"/>
      <c r="AF132" s="131"/>
      <c r="AG132" s="131"/>
      <c r="AH132" s="131"/>
      <c r="AI132" s="131"/>
      <c r="AJ132" s="131"/>
      <c r="AK132" s="131"/>
      <c r="AL132" s="131"/>
    </row>
    <row r="133" spans="1:38" ht="12.75" customHeight="1" x14ac:dyDescent="0.2">
      <c r="A133" s="204"/>
      <c r="B133" s="216"/>
      <c r="C133" s="204"/>
      <c r="D133" s="131"/>
      <c r="E133" s="204"/>
      <c r="F133" s="216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  <c r="AF133" s="131"/>
      <c r="AG133" s="131"/>
      <c r="AH133" s="131"/>
      <c r="AI133" s="131"/>
      <c r="AJ133" s="131"/>
      <c r="AK133" s="131"/>
      <c r="AL133" s="131"/>
    </row>
    <row r="134" spans="1:38" ht="12.75" customHeight="1" x14ac:dyDescent="0.2">
      <c r="A134" s="204"/>
      <c r="B134" s="216"/>
      <c r="C134" s="204"/>
      <c r="D134" s="204"/>
      <c r="E134" s="204"/>
      <c r="F134" s="216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1"/>
      <c r="AE134" s="131"/>
      <c r="AF134" s="131"/>
      <c r="AG134" s="131"/>
      <c r="AH134" s="131"/>
      <c r="AI134" s="131"/>
      <c r="AJ134" s="131"/>
      <c r="AK134" s="131"/>
      <c r="AL134" s="131"/>
    </row>
    <row r="135" spans="1:38" ht="12.75" customHeight="1" x14ac:dyDescent="0.2">
      <c r="A135" s="204"/>
      <c r="B135" s="216"/>
      <c r="C135" s="204"/>
      <c r="D135" s="204"/>
      <c r="E135" s="204"/>
      <c r="F135" s="216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  <c r="AA135" s="131"/>
      <c r="AB135" s="131"/>
      <c r="AC135" s="131"/>
      <c r="AD135" s="131"/>
      <c r="AE135" s="131"/>
      <c r="AF135" s="131"/>
      <c r="AG135" s="131"/>
      <c r="AH135" s="131"/>
      <c r="AI135" s="131"/>
      <c r="AJ135" s="131"/>
      <c r="AK135" s="131"/>
      <c r="AL135" s="131"/>
    </row>
    <row r="136" spans="1:38" ht="12.75" customHeight="1" x14ac:dyDescent="0.2">
      <c r="A136" s="204"/>
      <c r="B136" s="216"/>
      <c r="C136" s="204"/>
      <c r="D136" s="204"/>
      <c r="E136" s="204"/>
      <c r="F136" s="216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  <c r="AE136" s="131"/>
      <c r="AF136" s="131"/>
      <c r="AG136" s="131"/>
      <c r="AH136" s="131"/>
      <c r="AI136" s="131"/>
      <c r="AJ136" s="131"/>
      <c r="AK136" s="131"/>
      <c r="AL136" s="131"/>
    </row>
    <row r="137" spans="1:38" ht="12.75" customHeight="1" x14ac:dyDescent="0.2">
      <c r="A137" s="204"/>
      <c r="B137" s="216"/>
      <c r="C137" s="204"/>
      <c r="D137" s="204"/>
      <c r="E137" s="204"/>
      <c r="F137" s="216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131"/>
      <c r="AH137" s="131"/>
      <c r="AI137" s="131"/>
      <c r="AJ137" s="131"/>
      <c r="AK137" s="131"/>
      <c r="AL137" s="131"/>
    </row>
    <row r="138" spans="1:38" ht="12.75" customHeight="1" x14ac:dyDescent="0.2">
      <c r="A138" s="204"/>
      <c r="B138" s="216"/>
      <c r="C138" s="204"/>
      <c r="D138" s="204"/>
      <c r="E138" s="204"/>
      <c r="F138" s="216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  <c r="AE138" s="131"/>
      <c r="AF138" s="131"/>
      <c r="AG138" s="131"/>
      <c r="AH138" s="131"/>
      <c r="AI138" s="131"/>
      <c r="AJ138" s="131"/>
      <c r="AK138" s="131"/>
      <c r="AL138" s="131"/>
    </row>
    <row r="139" spans="1:38" ht="12.75" customHeight="1" x14ac:dyDescent="0.2">
      <c r="A139" s="204"/>
      <c r="B139" s="216"/>
      <c r="C139" s="204"/>
      <c r="D139" s="204"/>
      <c r="E139" s="204"/>
      <c r="F139" s="216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  <c r="AA139" s="131"/>
      <c r="AB139" s="131"/>
      <c r="AC139" s="131"/>
      <c r="AD139" s="131"/>
      <c r="AE139" s="131"/>
      <c r="AF139" s="131"/>
      <c r="AG139" s="131"/>
      <c r="AH139" s="131"/>
      <c r="AI139" s="131"/>
      <c r="AJ139" s="131"/>
      <c r="AK139" s="131"/>
      <c r="AL139" s="131"/>
    </row>
    <row r="140" spans="1:38" ht="12.75" customHeight="1" x14ac:dyDescent="0.2">
      <c r="A140" s="204"/>
      <c r="B140" s="216"/>
      <c r="C140" s="204"/>
      <c r="D140" s="204"/>
      <c r="E140" s="204"/>
      <c r="F140" s="216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131"/>
      <c r="AH140" s="131"/>
      <c r="AI140" s="131"/>
      <c r="AJ140" s="131"/>
      <c r="AK140" s="131"/>
      <c r="AL140" s="131"/>
    </row>
    <row r="141" spans="1:38" ht="12.75" customHeight="1" x14ac:dyDescent="0.2">
      <c r="A141" s="221"/>
      <c r="B141" s="211"/>
      <c r="C141" s="221"/>
      <c r="D141" s="221"/>
      <c r="E141" s="221"/>
      <c r="F141" s="221"/>
    </row>
    <row r="142" spans="1:38" ht="12.75" customHeight="1" x14ac:dyDescent="0.2">
      <c r="A142" s="221"/>
      <c r="B142" s="211"/>
      <c r="C142" s="221"/>
      <c r="D142" s="221"/>
      <c r="E142" s="221"/>
      <c r="F142" s="221"/>
    </row>
    <row r="143" spans="1:38" ht="12.75" customHeight="1" x14ac:dyDescent="0.2">
      <c r="A143" s="221"/>
      <c r="B143" s="211"/>
      <c r="C143" s="221"/>
      <c r="D143" s="221"/>
      <c r="E143" s="221"/>
      <c r="F143" s="221"/>
    </row>
    <row r="144" spans="1:38" ht="12.75" customHeight="1" x14ac:dyDescent="0.2">
      <c r="A144" s="221"/>
      <c r="B144" s="211"/>
      <c r="C144" s="221"/>
      <c r="D144" s="221"/>
      <c r="E144" s="221"/>
      <c r="F144" s="221"/>
    </row>
    <row r="145" spans="1:6" ht="12.75" customHeight="1" x14ac:dyDescent="0.2">
      <c r="A145" s="221"/>
      <c r="B145" s="211"/>
      <c r="C145" s="221"/>
      <c r="D145" s="221"/>
      <c r="E145" s="221"/>
      <c r="F145" s="221"/>
    </row>
    <row r="146" spans="1:6" ht="12.75" customHeight="1" x14ac:dyDescent="0.2">
      <c r="A146" s="221"/>
      <c r="B146" s="211"/>
      <c r="C146" s="221"/>
      <c r="D146" s="221"/>
      <c r="E146" s="221"/>
      <c r="F146" s="221"/>
    </row>
    <row r="147" spans="1:6" ht="12.75" customHeight="1" x14ac:dyDescent="0.2">
      <c r="A147" s="221"/>
      <c r="B147" s="211"/>
      <c r="C147" s="221"/>
      <c r="D147" s="221"/>
      <c r="E147" s="221"/>
      <c r="F147" s="221"/>
    </row>
    <row r="148" spans="1:6" ht="12.75" customHeight="1" x14ac:dyDescent="0.2">
      <c r="A148" s="221"/>
      <c r="B148" s="211"/>
      <c r="C148" s="221"/>
      <c r="D148" s="221"/>
      <c r="E148" s="221"/>
      <c r="F148" s="221"/>
    </row>
    <row r="149" spans="1:6" ht="12.75" customHeight="1" x14ac:dyDescent="0.2">
      <c r="A149" s="221"/>
      <c r="B149" s="211"/>
      <c r="C149" s="221"/>
      <c r="D149" s="221"/>
      <c r="E149" s="221"/>
      <c r="F149" s="221"/>
    </row>
    <row r="150" spans="1:6" ht="12.75" customHeight="1" x14ac:dyDescent="0.2">
      <c r="A150" s="221"/>
      <c r="B150" s="211"/>
      <c r="C150" s="221"/>
      <c r="D150" s="221"/>
      <c r="E150" s="221"/>
      <c r="F150" s="221"/>
    </row>
    <row r="151" spans="1:6" ht="12.75" customHeight="1" x14ac:dyDescent="0.2">
      <c r="A151" s="221"/>
      <c r="B151" s="211"/>
      <c r="C151" s="221"/>
      <c r="D151" s="221"/>
      <c r="E151" s="221"/>
      <c r="F151" s="221"/>
    </row>
    <row r="152" spans="1:6" ht="12.75" customHeight="1" x14ac:dyDescent="0.2">
      <c r="A152" s="221"/>
      <c r="B152" s="211"/>
      <c r="C152" s="221"/>
      <c r="D152" s="221"/>
      <c r="E152" s="221"/>
      <c r="F152" s="221"/>
    </row>
    <row r="153" spans="1:6" ht="12.75" customHeight="1" x14ac:dyDescent="0.2">
      <c r="A153" s="221"/>
      <c r="B153" s="211"/>
      <c r="C153" s="221"/>
      <c r="D153" s="221"/>
      <c r="E153" s="221"/>
      <c r="F153" s="221"/>
    </row>
    <row r="154" spans="1:6" ht="12.75" customHeight="1" x14ac:dyDescent="0.2">
      <c r="A154" s="221"/>
      <c r="B154" s="211"/>
      <c r="C154" s="221"/>
      <c r="D154" s="221"/>
      <c r="E154" s="221"/>
      <c r="F154" s="221"/>
    </row>
    <row r="155" spans="1:6" ht="12.75" customHeight="1" x14ac:dyDescent="0.2">
      <c r="A155" s="221"/>
      <c r="B155" s="211"/>
      <c r="C155" s="221"/>
      <c r="D155" s="221"/>
      <c r="E155" s="221"/>
      <c r="F155" s="221"/>
    </row>
    <row r="156" spans="1:6" ht="12.75" customHeight="1" x14ac:dyDescent="0.2">
      <c r="A156" s="221"/>
      <c r="B156" s="211"/>
      <c r="C156" s="221"/>
      <c r="D156" s="221"/>
      <c r="E156" s="221"/>
      <c r="F156" s="221"/>
    </row>
    <row r="157" spans="1:6" ht="12.75" customHeight="1" x14ac:dyDescent="0.2">
      <c r="A157" s="221"/>
      <c r="B157" s="211"/>
      <c r="C157" s="221"/>
      <c r="D157" s="221"/>
      <c r="E157" s="221"/>
      <c r="F157" s="221"/>
    </row>
    <row r="158" spans="1:6" ht="12.75" customHeight="1" x14ac:dyDescent="0.2">
      <c r="A158" s="221"/>
      <c r="B158" s="211"/>
      <c r="C158" s="221"/>
      <c r="D158" s="221"/>
      <c r="E158" s="221"/>
      <c r="F158" s="221"/>
    </row>
    <row r="159" spans="1:6" ht="12.75" customHeight="1" x14ac:dyDescent="0.2">
      <c r="A159" s="221"/>
      <c r="B159" s="211"/>
      <c r="C159" s="221"/>
      <c r="D159" s="221"/>
      <c r="E159" s="221"/>
      <c r="F159" s="221"/>
    </row>
    <row r="160" spans="1:6" ht="12.75" customHeight="1" x14ac:dyDescent="0.2">
      <c r="A160" s="221"/>
      <c r="B160" s="211"/>
      <c r="C160" s="221"/>
      <c r="D160" s="221"/>
      <c r="E160" s="221"/>
      <c r="F160" s="221"/>
    </row>
    <row r="161" spans="1:6" ht="12.75" customHeight="1" x14ac:dyDescent="0.2">
      <c r="A161" s="221"/>
      <c r="B161" s="211"/>
      <c r="C161" s="221"/>
      <c r="D161" s="221"/>
      <c r="E161" s="221"/>
      <c r="F161" s="221"/>
    </row>
    <row r="162" spans="1:6" ht="12.75" customHeight="1" x14ac:dyDescent="0.2">
      <c r="A162" s="221"/>
      <c r="B162" s="211"/>
      <c r="C162" s="221"/>
      <c r="E162" s="221"/>
      <c r="F162" s="221"/>
    </row>
    <row r="163" spans="1:6" ht="12.75" customHeight="1" x14ac:dyDescent="0.2">
      <c r="A163" s="221"/>
      <c r="B163" s="211"/>
      <c r="C163" s="221"/>
      <c r="D163" s="221"/>
      <c r="E163" s="221"/>
      <c r="F163" s="221"/>
    </row>
    <row r="164" spans="1:6" ht="12.75" customHeight="1" x14ac:dyDescent="0.2">
      <c r="A164" s="221"/>
      <c r="B164" s="211"/>
      <c r="C164" s="221"/>
      <c r="D164" s="221"/>
      <c r="E164" s="221"/>
      <c r="F164" s="221"/>
    </row>
    <row r="165" spans="1:6" ht="12.75" customHeight="1" x14ac:dyDescent="0.2">
      <c r="A165" s="221"/>
      <c r="B165" s="211"/>
      <c r="C165" s="221"/>
      <c r="D165" s="221"/>
      <c r="E165" s="221"/>
      <c r="F165" s="221"/>
    </row>
    <row r="166" spans="1:6" ht="12.75" customHeight="1" x14ac:dyDescent="0.2">
      <c r="A166" s="221"/>
      <c r="B166" s="211"/>
      <c r="C166" s="221"/>
      <c r="D166" s="221"/>
      <c r="E166" s="221"/>
      <c r="F166" s="221"/>
    </row>
    <row r="167" spans="1:6" ht="12.75" customHeight="1" x14ac:dyDescent="0.2">
      <c r="A167" s="221"/>
      <c r="B167" s="211"/>
      <c r="C167" s="221"/>
      <c r="D167" s="221"/>
      <c r="E167" s="221"/>
      <c r="F167" s="221"/>
    </row>
    <row r="168" spans="1:6" ht="12.75" customHeight="1" x14ac:dyDescent="0.2">
      <c r="A168" s="221"/>
      <c r="B168" s="211"/>
      <c r="C168" s="221"/>
      <c r="E168" s="221"/>
      <c r="F168" s="221"/>
    </row>
    <row r="169" spans="1:6" ht="12.75" customHeight="1" x14ac:dyDescent="0.2">
      <c r="A169" s="221"/>
      <c r="B169" s="211"/>
      <c r="C169" s="221"/>
      <c r="D169" s="221"/>
      <c r="E169" s="221"/>
      <c r="F169" s="221"/>
    </row>
    <row r="170" spans="1:6" ht="12.75" customHeight="1" x14ac:dyDescent="0.2">
      <c r="A170" s="221"/>
      <c r="B170" s="211"/>
      <c r="C170" s="221"/>
      <c r="D170" s="221"/>
      <c r="E170" s="221"/>
      <c r="F170" s="221"/>
    </row>
    <row r="171" spans="1:6" ht="12.75" customHeight="1" x14ac:dyDescent="0.2">
      <c r="A171" s="221"/>
      <c r="B171" s="211"/>
      <c r="C171" s="221"/>
      <c r="D171" s="221"/>
      <c r="E171" s="221"/>
      <c r="F171" s="221"/>
    </row>
    <row r="172" spans="1:6" ht="12.75" customHeight="1" x14ac:dyDescent="0.2">
      <c r="A172" s="221"/>
      <c r="B172" s="211"/>
      <c r="C172" s="221"/>
      <c r="D172" s="221"/>
      <c r="E172" s="221"/>
      <c r="F172" s="221"/>
    </row>
    <row r="173" spans="1:6" ht="12.75" customHeight="1" x14ac:dyDescent="0.2">
      <c r="A173" s="221"/>
      <c r="B173" s="211"/>
      <c r="C173" s="221"/>
      <c r="D173" s="221"/>
      <c r="E173" s="221"/>
      <c r="F173" s="221"/>
    </row>
    <row r="174" spans="1:6" ht="12.75" customHeight="1" x14ac:dyDescent="0.2">
      <c r="A174" s="221"/>
      <c r="B174" s="211"/>
      <c r="C174" s="221"/>
      <c r="D174" s="221"/>
      <c r="E174" s="221"/>
      <c r="F174" s="221"/>
    </row>
    <row r="175" spans="1:6" ht="12.75" customHeight="1" x14ac:dyDescent="0.2">
      <c r="A175" s="221"/>
      <c r="B175" s="211"/>
      <c r="C175" s="221"/>
      <c r="D175" s="221"/>
      <c r="E175" s="221"/>
      <c r="F175" s="221"/>
    </row>
    <row r="176" spans="1:6" ht="12.75" customHeight="1" x14ac:dyDescent="0.2">
      <c r="A176" s="221"/>
      <c r="B176" s="211"/>
      <c r="C176" s="221"/>
      <c r="D176" s="221"/>
      <c r="E176" s="221"/>
      <c r="F176" s="221"/>
    </row>
    <row r="177" spans="1:38" ht="12.75" customHeight="1" x14ac:dyDescent="0.2">
      <c r="A177" s="221"/>
      <c r="B177" s="211"/>
      <c r="C177" s="221"/>
      <c r="D177" s="221"/>
      <c r="E177" s="221"/>
      <c r="F177" s="221"/>
    </row>
    <row r="178" spans="1:38" ht="12.75" customHeight="1" x14ac:dyDescent="0.2">
      <c r="A178" s="221"/>
      <c r="B178" s="211"/>
      <c r="C178" s="221"/>
      <c r="D178" s="221"/>
      <c r="E178" s="221"/>
      <c r="F178" s="221"/>
    </row>
    <row r="179" spans="1:38" ht="12.75" customHeight="1" x14ac:dyDescent="0.2">
      <c r="A179" s="221"/>
      <c r="B179" s="211"/>
      <c r="C179" s="221"/>
      <c r="D179" s="221"/>
      <c r="E179" s="221"/>
      <c r="F179" s="221"/>
    </row>
    <row r="180" spans="1:38" ht="12.75" customHeight="1" x14ac:dyDescent="0.2">
      <c r="A180" s="221"/>
      <c r="B180" s="211"/>
      <c r="C180" s="221"/>
      <c r="D180" s="221"/>
      <c r="E180" s="221"/>
      <c r="F180" s="221"/>
    </row>
    <row r="181" spans="1:38" ht="12.75" customHeight="1" x14ac:dyDescent="0.2">
      <c r="A181" s="221"/>
      <c r="B181" s="211"/>
      <c r="C181" s="221"/>
      <c r="D181" s="221"/>
      <c r="E181" s="221"/>
      <c r="F181" s="221"/>
    </row>
    <row r="182" spans="1:38" ht="12.75" customHeight="1" x14ac:dyDescent="0.2">
      <c r="A182" s="221"/>
      <c r="B182" s="211"/>
      <c r="C182" s="221"/>
      <c r="D182" s="221"/>
      <c r="E182" s="221"/>
      <c r="F182" s="221"/>
    </row>
    <row r="183" spans="1:38" ht="12.75" customHeight="1" x14ac:dyDescent="0.2">
      <c r="A183" s="221"/>
      <c r="B183" s="211"/>
      <c r="C183" s="221"/>
      <c r="D183" s="221"/>
      <c r="E183" s="221"/>
      <c r="F183" s="221"/>
    </row>
    <row r="184" spans="1:38" ht="12.75" customHeight="1" x14ac:dyDescent="0.2">
      <c r="A184" s="221"/>
      <c r="B184" s="211"/>
      <c r="C184" s="221"/>
      <c r="D184" s="221"/>
      <c r="E184" s="221"/>
      <c r="F184" s="221"/>
    </row>
    <row r="185" spans="1:38" ht="12.75" customHeight="1" x14ac:dyDescent="0.2">
      <c r="A185" s="221"/>
      <c r="B185" s="211"/>
      <c r="C185" s="221"/>
      <c r="D185" s="221"/>
      <c r="E185" s="221"/>
      <c r="F185" s="221"/>
    </row>
    <row r="186" spans="1:38" ht="12.75" customHeight="1" x14ac:dyDescent="0.2">
      <c r="A186" s="221"/>
      <c r="B186" s="211"/>
      <c r="C186" s="221"/>
      <c r="D186" s="221"/>
      <c r="E186" s="221"/>
      <c r="F186" s="221"/>
    </row>
    <row r="187" spans="1:38" s="222" customFormat="1" ht="12.75" customHeight="1" x14ac:dyDescent="0.2">
      <c r="A187" s="221"/>
      <c r="B187" s="211"/>
      <c r="C187" s="221"/>
      <c r="D187" s="221"/>
      <c r="E187" s="221"/>
      <c r="F187" s="221"/>
      <c r="G187" s="196"/>
      <c r="H187" s="196"/>
      <c r="I187" s="196"/>
      <c r="J187" s="196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  <c r="AH187" s="196"/>
      <c r="AI187" s="196"/>
      <c r="AJ187" s="196"/>
      <c r="AK187" s="196"/>
      <c r="AL187" s="196"/>
    </row>
    <row r="188" spans="1:38" ht="12.75" customHeight="1" x14ac:dyDescent="0.2">
      <c r="A188" s="221"/>
      <c r="B188" s="211"/>
      <c r="C188" s="221"/>
      <c r="D188" s="221"/>
      <c r="E188" s="221"/>
      <c r="F188" s="221"/>
    </row>
    <row r="189" spans="1:38" ht="12.75" customHeight="1" x14ac:dyDescent="0.2">
      <c r="A189" s="221"/>
      <c r="B189" s="211"/>
      <c r="C189" s="221"/>
      <c r="D189" s="221"/>
      <c r="E189" s="221"/>
      <c r="F189" s="221"/>
    </row>
    <row r="190" spans="1:38" ht="12.75" customHeight="1" x14ac:dyDescent="0.2">
      <c r="A190" s="221"/>
      <c r="B190" s="211"/>
      <c r="C190" s="221"/>
      <c r="D190" s="221"/>
      <c r="E190" s="221"/>
      <c r="F190" s="221"/>
    </row>
    <row r="191" spans="1:38" ht="12.75" customHeight="1" x14ac:dyDescent="0.2">
      <c r="A191" s="221"/>
      <c r="B191" s="211"/>
      <c r="C191" s="221"/>
      <c r="D191" s="221"/>
      <c r="E191" s="221"/>
      <c r="F191" s="221"/>
    </row>
    <row r="192" spans="1:38" ht="12.75" customHeight="1" x14ac:dyDescent="0.2">
      <c r="A192" s="221"/>
      <c r="B192" s="211"/>
      <c r="C192" s="221"/>
      <c r="D192" s="221"/>
      <c r="E192" s="221"/>
      <c r="F192" s="221"/>
    </row>
    <row r="193" spans="1:6" ht="12.75" customHeight="1" x14ac:dyDescent="0.2">
      <c r="A193" s="221"/>
      <c r="B193" s="211"/>
      <c r="C193" s="221"/>
      <c r="D193" s="221"/>
      <c r="E193" s="221"/>
      <c r="F193" s="221"/>
    </row>
    <row r="194" spans="1:6" ht="12.75" customHeight="1" x14ac:dyDescent="0.2">
      <c r="A194" s="221"/>
      <c r="B194" s="211"/>
      <c r="C194" s="221"/>
      <c r="D194" s="221"/>
      <c r="E194" s="221"/>
      <c r="F194" s="221"/>
    </row>
    <row r="195" spans="1:6" ht="12.75" customHeight="1" x14ac:dyDescent="0.2">
      <c r="A195" s="221"/>
      <c r="B195" s="211"/>
      <c r="C195" s="221"/>
      <c r="D195" s="221"/>
      <c r="E195" s="221"/>
      <c r="F195" s="221"/>
    </row>
    <row r="196" spans="1:6" ht="12.75" customHeight="1" x14ac:dyDescent="0.2">
      <c r="A196" s="221"/>
      <c r="B196" s="211"/>
      <c r="C196" s="221"/>
      <c r="D196" s="221"/>
      <c r="E196" s="221"/>
      <c r="F196" s="221"/>
    </row>
    <row r="197" spans="1:6" ht="12.75" customHeight="1" x14ac:dyDescent="0.2">
      <c r="A197" s="221"/>
      <c r="B197" s="211"/>
      <c r="C197" s="221"/>
      <c r="D197" s="221"/>
      <c r="E197" s="221"/>
      <c r="F197" s="221"/>
    </row>
    <row r="198" spans="1:6" ht="12.75" customHeight="1" x14ac:dyDescent="0.2">
      <c r="A198" s="221"/>
      <c r="B198" s="211"/>
      <c r="C198" s="221"/>
      <c r="D198" s="221"/>
      <c r="E198" s="221"/>
      <c r="F198" s="221"/>
    </row>
    <row r="199" spans="1:6" ht="12.75" customHeight="1" x14ac:dyDescent="0.2">
      <c r="A199" s="221"/>
      <c r="B199" s="211"/>
      <c r="C199" s="221"/>
      <c r="D199" s="221"/>
      <c r="E199" s="221"/>
      <c r="F199" s="221"/>
    </row>
    <row r="200" spans="1:6" ht="12.75" customHeight="1" x14ac:dyDescent="0.2">
      <c r="A200" s="221"/>
      <c r="B200" s="211"/>
      <c r="C200" s="221"/>
      <c r="D200" s="223"/>
      <c r="E200" s="223"/>
      <c r="F200" s="221"/>
    </row>
    <row r="201" spans="1:6" ht="12.75" customHeight="1" x14ac:dyDescent="0.2"/>
    <row r="202" spans="1:6" ht="12.75" customHeight="1" x14ac:dyDescent="0.25">
      <c r="A202" s="224"/>
      <c r="B202" s="222"/>
    </row>
    <row r="203" spans="1:6" ht="12.75" customHeight="1" x14ac:dyDescent="0.2"/>
    <row r="204" spans="1:6" ht="12.75" customHeight="1" x14ac:dyDescent="0.2">
      <c r="A204" s="225"/>
      <c r="B204" s="225"/>
      <c r="C204" s="225"/>
      <c r="D204" s="225"/>
      <c r="E204" s="225"/>
      <c r="F204" s="225"/>
    </row>
    <row r="205" spans="1:6" ht="12.75" customHeight="1" x14ac:dyDescent="0.2">
      <c r="A205" s="221"/>
      <c r="B205" s="211"/>
      <c r="C205" s="221"/>
      <c r="D205" s="221"/>
      <c r="E205" s="221"/>
      <c r="F205" s="211"/>
    </row>
    <row r="206" spans="1:6" ht="12.75" customHeight="1" x14ac:dyDescent="0.2">
      <c r="A206" s="221"/>
      <c r="B206" s="211"/>
      <c r="C206" s="221"/>
      <c r="D206" s="221"/>
      <c r="E206" s="221"/>
      <c r="F206" s="211"/>
    </row>
    <row r="207" spans="1:6" ht="12.75" customHeight="1" x14ac:dyDescent="0.2">
      <c r="A207" s="221"/>
      <c r="B207" s="211"/>
      <c r="C207" s="221"/>
      <c r="D207" s="221"/>
      <c r="E207" s="221"/>
      <c r="F207" s="211"/>
    </row>
    <row r="208" spans="1:6" ht="12.75" customHeight="1" x14ac:dyDescent="0.2">
      <c r="A208" s="221"/>
      <c r="B208" s="211"/>
      <c r="C208" s="221"/>
      <c r="D208" s="221"/>
      <c r="E208" s="221"/>
      <c r="F208" s="211"/>
    </row>
    <row r="209" spans="1:6" ht="12.75" customHeight="1" x14ac:dyDescent="0.2">
      <c r="A209" s="221"/>
      <c r="B209" s="211"/>
      <c r="C209" s="221"/>
      <c r="D209" s="221"/>
      <c r="E209" s="221"/>
      <c r="F209" s="211"/>
    </row>
    <row r="210" spans="1:6" ht="12.75" customHeight="1" x14ac:dyDescent="0.2">
      <c r="A210" s="221"/>
      <c r="B210" s="211"/>
      <c r="C210" s="221"/>
      <c r="D210" s="221"/>
      <c r="E210" s="221"/>
      <c r="F210" s="211"/>
    </row>
    <row r="211" spans="1:6" ht="12.75" customHeight="1" x14ac:dyDescent="0.2">
      <c r="A211" s="221"/>
      <c r="B211" s="211"/>
      <c r="C211" s="221"/>
      <c r="D211" s="221"/>
      <c r="E211" s="221"/>
      <c r="F211" s="211"/>
    </row>
    <row r="212" spans="1:6" ht="12.75" customHeight="1" x14ac:dyDescent="0.2">
      <c r="A212" s="221"/>
      <c r="B212" s="211"/>
      <c r="C212" s="221"/>
      <c r="D212" s="221"/>
      <c r="E212" s="221"/>
      <c r="F212" s="211"/>
    </row>
    <row r="213" spans="1:6" ht="12.75" customHeight="1" x14ac:dyDescent="0.2">
      <c r="A213" s="221"/>
      <c r="B213" s="211"/>
      <c r="C213" s="221"/>
      <c r="D213" s="221"/>
      <c r="E213" s="221"/>
      <c r="F213" s="211"/>
    </row>
    <row r="214" spans="1:6" ht="12.75" customHeight="1" x14ac:dyDescent="0.2">
      <c r="A214" s="221"/>
      <c r="B214" s="211"/>
      <c r="C214" s="221"/>
      <c r="D214" s="221"/>
      <c r="E214" s="221"/>
      <c r="F214" s="211"/>
    </row>
    <row r="215" spans="1:6" ht="12.75" customHeight="1" x14ac:dyDescent="0.2">
      <c r="A215" s="221"/>
      <c r="B215" s="211"/>
      <c r="C215" s="221"/>
      <c r="D215" s="221"/>
      <c r="E215" s="221"/>
      <c r="F215" s="211"/>
    </row>
    <row r="216" spans="1:6" ht="12.75" customHeight="1" x14ac:dyDescent="0.2">
      <c r="A216" s="221"/>
      <c r="B216" s="211"/>
      <c r="C216" s="221"/>
      <c r="D216" s="221"/>
      <c r="E216" s="221"/>
      <c r="F216" s="211"/>
    </row>
    <row r="217" spans="1:6" ht="12.75" customHeight="1" x14ac:dyDescent="0.2">
      <c r="A217" s="221"/>
      <c r="B217" s="211"/>
      <c r="C217" s="221"/>
      <c r="D217" s="221"/>
      <c r="E217" s="221"/>
      <c r="F217" s="211"/>
    </row>
    <row r="218" spans="1:6" ht="12.75" customHeight="1" x14ac:dyDescent="0.2">
      <c r="A218" s="221"/>
      <c r="B218" s="211"/>
      <c r="C218" s="221"/>
      <c r="D218" s="221"/>
      <c r="E218" s="221"/>
      <c r="F218" s="211"/>
    </row>
    <row r="219" spans="1:6" ht="12.75" customHeight="1" x14ac:dyDescent="0.2">
      <c r="A219" s="221"/>
      <c r="B219" s="211"/>
      <c r="C219" s="221"/>
      <c r="D219" s="221"/>
      <c r="E219" s="221"/>
      <c r="F219" s="211"/>
    </row>
    <row r="220" spans="1:6" ht="12.75" customHeight="1" x14ac:dyDescent="0.2">
      <c r="A220" s="221"/>
      <c r="B220" s="211"/>
      <c r="C220" s="221"/>
      <c r="D220" s="221"/>
      <c r="E220" s="221"/>
      <c r="F220" s="211"/>
    </row>
    <row r="221" spans="1:6" ht="12.75" customHeight="1" x14ac:dyDescent="0.2">
      <c r="A221" s="221"/>
      <c r="B221" s="211"/>
      <c r="C221" s="221"/>
      <c r="D221" s="221"/>
      <c r="E221" s="221"/>
      <c r="F221" s="211"/>
    </row>
    <row r="222" spans="1:6" ht="12.75" customHeight="1" x14ac:dyDescent="0.2">
      <c r="A222" s="221"/>
      <c r="B222" s="211"/>
      <c r="C222" s="221"/>
      <c r="D222" s="221"/>
      <c r="E222" s="221"/>
      <c r="F222" s="211"/>
    </row>
    <row r="223" spans="1:6" ht="12.75" customHeight="1" x14ac:dyDescent="0.2">
      <c r="A223" s="221"/>
      <c r="B223" s="211"/>
      <c r="C223" s="221"/>
      <c r="D223" s="221"/>
      <c r="E223" s="221"/>
      <c r="F223" s="211"/>
    </row>
    <row r="224" spans="1:6" ht="12.75" customHeight="1" x14ac:dyDescent="0.2">
      <c r="A224" s="221"/>
      <c r="B224" s="211"/>
      <c r="C224" s="221"/>
      <c r="E224" s="221"/>
      <c r="F224" s="211"/>
    </row>
    <row r="225" spans="1:6" ht="12.75" customHeight="1" x14ac:dyDescent="0.2">
      <c r="A225" s="221"/>
      <c r="B225" s="211"/>
      <c r="C225" s="221"/>
      <c r="D225" s="221"/>
      <c r="E225" s="221"/>
      <c r="F225" s="211"/>
    </row>
    <row r="226" spans="1:6" ht="12.75" customHeight="1" x14ac:dyDescent="0.2">
      <c r="A226" s="221"/>
      <c r="B226" s="211"/>
      <c r="C226" s="221"/>
      <c r="D226" s="221"/>
      <c r="E226" s="221"/>
      <c r="F226" s="211"/>
    </row>
    <row r="227" spans="1:6" ht="12.75" customHeight="1" x14ac:dyDescent="0.2">
      <c r="A227" s="221"/>
      <c r="B227" s="211"/>
      <c r="C227" s="221"/>
      <c r="D227" s="221"/>
      <c r="E227" s="221"/>
      <c r="F227" s="211"/>
    </row>
    <row r="228" spans="1:6" ht="12.75" customHeight="1" x14ac:dyDescent="0.2">
      <c r="A228" s="221"/>
      <c r="B228" s="211"/>
      <c r="C228" s="221"/>
      <c r="D228" s="221"/>
      <c r="E228" s="221"/>
      <c r="F228" s="211"/>
    </row>
    <row r="229" spans="1:6" ht="12.75" customHeight="1" x14ac:dyDescent="0.2">
      <c r="A229" s="221"/>
      <c r="B229" s="211"/>
      <c r="C229" s="221"/>
      <c r="D229" s="221"/>
      <c r="E229" s="221"/>
      <c r="F229" s="211"/>
    </row>
    <row r="230" spans="1:6" ht="12.75" customHeight="1" x14ac:dyDescent="0.2">
      <c r="A230" s="221"/>
      <c r="B230" s="211"/>
      <c r="C230" s="221"/>
      <c r="D230" s="221"/>
      <c r="E230" s="221"/>
      <c r="F230" s="211"/>
    </row>
    <row r="231" spans="1:6" ht="12.75" customHeight="1" x14ac:dyDescent="0.2">
      <c r="A231" s="221"/>
      <c r="B231" s="211"/>
      <c r="C231" s="221"/>
      <c r="D231" s="221"/>
      <c r="E231" s="221"/>
      <c r="F231" s="211"/>
    </row>
    <row r="232" spans="1:6" ht="12.75" customHeight="1" x14ac:dyDescent="0.2">
      <c r="A232" s="221"/>
      <c r="B232" s="211"/>
      <c r="C232" s="221"/>
      <c r="D232" s="221"/>
      <c r="E232" s="221"/>
      <c r="F232" s="211"/>
    </row>
    <row r="233" spans="1:6" ht="12.75" customHeight="1" x14ac:dyDescent="0.2">
      <c r="A233" s="221"/>
      <c r="B233" s="211"/>
      <c r="C233" s="221"/>
      <c r="D233" s="221"/>
      <c r="E233" s="221"/>
      <c r="F233" s="211"/>
    </row>
    <row r="234" spans="1:6" ht="12.75" customHeight="1" x14ac:dyDescent="0.2">
      <c r="A234" s="221"/>
      <c r="B234" s="211"/>
      <c r="C234" s="221"/>
      <c r="D234" s="221"/>
      <c r="E234" s="221"/>
      <c r="F234" s="211"/>
    </row>
    <row r="235" spans="1:6" ht="12.75" customHeight="1" x14ac:dyDescent="0.2">
      <c r="A235" s="221"/>
      <c r="B235" s="211"/>
      <c r="C235" s="221"/>
      <c r="D235" s="221"/>
      <c r="E235" s="221"/>
      <c r="F235" s="211"/>
    </row>
    <row r="236" spans="1:6" ht="12.75" customHeight="1" x14ac:dyDescent="0.2">
      <c r="A236" s="221"/>
      <c r="B236" s="211"/>
      <c r="C236" s="221"/>
      <c r="D236" s="221"/>
      <c r="E236" s="221"/>
      <c r="F236" s="211"/>
    </row>
    <row r="237" spans="1:6" ht="12.75" customHeight="1" x14ac:dyDescent="0.2">
      <c r="A237" s="221"/>
      <c r="B237" s="211"/>
      <c r="C237" s="221"/>
      <c r="D237" s="221"/>
      <c r="E237" s="221"/>
      <c r="F237" s="211"/>
    </row>
    <row r="238" spans="1:6" ht="12.75" customHeight="1" x14ac:dyDescent="0.2">
      <c r="A238" s="221"/>
      <c r="B238" s="211"/>
      <c r="C238" s="221"/>
      <c r="D238" s="221"/>
      <c r="E238" s="221"/>
      <c r="F238" s="211"/>
    </row>
    <row r="239" spans="1:6" ht="12.75" customHeight="1" x14ac:dyDescent="0.2">
      <c r="A239" s="221"/>
      <c r="B239" s="211"/>
      <c r="C239" s="221"/>
      <c r="D239" s="221"/>
      <c r="E239" s="221"/>
      <c r="F239" s="211"/>
    </row>
    <row r="240" spans="1:6" ht="12.75" customHeight="1" x14ac:dyDescent="0.2">
      <c r="A240" s="221"/>
      <c r="B240" s="211"/>
      <c r="C240" s="221"/>
      <c r="D240" s="221"/>
      <c r="E240" s="221"/>
      <c r="F240" s="211"/>
    </row>
    <row r="241" spans="1:6" ht="12.75" customHeight="1" x14ac:dyDescent="0.2">
      <c r="A241" s="221"/>
      <c r="B241" s="211"/>
      <c r="C241" s="221"/>
      <c r="D241" s="221"/>
      <c r="E241" s="221"/>
      <c r="F241" s="211"/>
    </row>
    <row r="242" spans="1:6" ht="12.75" customHeight="1" x14ac:dyDescent="0.2">
      <c r="A242" s="221"/>
      <c r="B242" s="211"/>
      <c r="C242" s="221"/>
      <c r="D242" s="221"/>
      <c r="E242" s="221"/>
      <c r="F242" s="211"/>
    </row>
    <row r="243" spans="1:6" ht="12.75" customHeight="1" x14ac:dyDescent="0.2">
      <c r="A243" s="221"/>
      <c r="B243" s="211"/>
      <c r="C243" s="221"/>
      <c r="D243" s="221"/>
      <c r="E243" s="221"/>
      <c r="F243" s="211"/>
    </row>
    <row r="244" spans="1:6" ht="12.75" customHeight="1" x14ac:dyDescent="0.2">
      <c r="A244" s="221"/>
      <c r="B244" s="211"/>
      <c r="C244" s="221"/>
      <c r="D244" s="221"/>
      <c r="E244" s="221"/>
      <c r="F244" s="211"/>
    </row>
    <row r="245" spans="1:6" ht="12.75" customHeight="1" x14ac:dyDescent="0.2">
      <c r="A245" s="221"/>
      <c r="B245" s="211"/>
      <c r="C245" s="221"/>
      <c r="D245" s="221"/>
      <c r="E245" s="221"/>
      <c r="F245" s="211"/>
    </row>
    <row r="246" spans="1:6" ht="12.75" customHeight="1" x14ac:dyDescent="0.2">
      <c r="A246" s="221"/>
      <c r="B246" s="211"/>
      <c r="C246" s="221"/>
      <c r="D246" s="221"/>
      <c r="E246" s="221"/>
      <c r="F246" s="211"/>
    </row>
    <row r="247" spans="1:6" ht="12.75" customHeight="1" x14ac:dyDescent="0.2">
      <c r="A247" s="221"/>
      <c r="B247" s="211"/>
      <c r="C247" s="221"/>
      <c r="D247" s="221"/>
      <c r="E247" s="221"/>
      <c r="F247" s="211"/>
    </row>
    <row r="248" spans="1:6" ht="12.75" customHeight="1" x14ac:dyDescent="0.2">
      <c r="A248" s="221"/>
      <c r="B248" s="211"/>
      <c r="C248" s="221"/>
      <c r="D248" s="221"/>
      <c r="E248" s="221"/>
      <c r="F248" s="211"/>
    </row>
    <row r="249" spans="1:6" ht="12.75" customHeight="1" x14ac:dyDescent="0.2">
      <c r="A249" s="221"/>
      <c r="B249" s="211"/>
      <c r="C249" s="221"/>
      <c r="D249" s="221"/>
      <c r="E249" s="221"/>
      <c r="F249" s="211"/>
    </row>
    <row r="250" spans="1:6" ht="12.75" customHeight="1" x14ac:dyDescent="0.2">
      <c r="A250" s="221"/>
      <c r="B250" s="211"/>
      <c r="C250" s="221"/>
      <c r="D250" s="221"/>
      <c r="E250" s="221"/>
      <c r="F250" s="211"/>
    </row>
    <row r="251" spans="1:6" ht="12.75" customHeight="1" x14ac:dyDescent="0.2">
      <c r="A251" s="221"/>
      <c r="B251" s="211"/>
      <c r="C251" s="221"/>
      <c r="D251" s="221"/>
      <c r="E251" s="221"/>
      <c r="F251" s="211"/>
    </row>
    <row r="252" spans="1:6" ht="12.75" customHeight="1" x14ac:dyDescent="0.2">
      <c r="A252" s="221"/>
      <c r="B252" s="211"/>
      <c r="C252" s="221"/>
      <c r="D252" s="221"/>
      <c r="E252" s="221"/>
      <c r="F252" s="211"/>
    </row>
    <row r="253" spans="1:6" ht="12.75" customHeight="1" x14ac:dyDescent="0.2">
      <c r="A253" s="221"/>
      <c r="B253" s="211"/>
      <c r="C253" s="221"/>
      <c r="D253" s="221"/>
      <c r="E253" s="221"/>
      <c r="F253" s="211"/>
    </row>
    <row r="254" spans="1:6" ht="12.75" customHeight="1" x14ac:dyDescent="0.2">
      <c r="A254" s="221"/>
      <c r="B254" s="211"/>
      <c r="C254" s="221"/>
      <c r="D254" s="221"/>
      <c r="E254" s="221"/>
      <c r="F254" s="211"/>
    </row>
    <row r="255" spans="1:6" ht="12.75" customHeight="1" x14ac:dyDescent="0.2">
      <c r="A255" s="221"/>
      <c r="B255" s="211"/>
      <c r="C255" s="221"/>
      <c r="D255" s="221"/>
      <c r="E255" s="221"/>
      <c r="F255" s="211"/>
    </row>
    <row r="256" spans="1:6" ht="12.75" customHeight="1" x14ac:dyDescent="0.2">
      <c r="A256" s="221"/>
      <c r="B256" s="211"/>
      <c r="C256" s="221"/>
      <c r="D256" s="221"/>
      <c r="E256" s="221"/>
      <c r="F256" s="211"/>
    </row>
    <row r="257" spans="1:6" ht="12.75" customHeight="1" x14ac:dyDescent="0.2">
      <c r="A257" s="221"/>
      <c r="B257" s="211"/>
      <c r="C257" s="221"/>
      <c r="D257" s="221"/>
      <c r="E257" s="221"/>
      <c r="F257" s="211"/>
    </row>
    <row r="258" spans="1:6" ht="12.75" customHeight="1" x14ac:dyDescent="0.2">
      <c r="A258" s="221"/>
      <c r="B258" s="211"/>
      <c r="C258" s="221"/>
      <c r="D258" s="221"/>
      <c r="E258" s="221"/>
      <c r="F258" s="211"/>
    </row>
    <row r="259" spans="1:6" ht="12.75" customHeight="1" x14ac:dyDescent="0.2">
      <c r="A259" s="221"/>
      <c r="B259" s="211"/>
      <c r="C259" s="221"/>
      <c r="D259" s="221"/>
      <c r="E259" s="221"/>
      <c r="F259" s="211"/>
    </row>
    <row r="260" spans="1:6" ht="12.75" customHeight="1" x14ac:dyDescent="0.2">
      <c r="A260" s="221"/>
      <c r="B260" s="211"/>
      <c r="C260" s="221"/>
      <c r="D260" s="221"/>
      <c r="E260" s="221"/>
      <c r="F260" s="211"/>
    </row>
    <row r="261" spans="1:6" ht="12.75" customHeight="1" x14ac:dyDescent="0.2">
      <c r="A261" s="221"/>
      <c r="B261" s="211"/>
      <c r="C261" s="221"/>
      <c r="D261" s="221"/>
      <c r="E261" s="221"/>
      <c r="F261" s="211"/>
    </row>
    <row r="262" spans="1:6" ht="12.75" customHeight="1" x14ac:dyDescent="0.2">
      <c r="A262" s="221"/>
      <c r="B262" s="211"/>
      <c r="C262" s="221"/>
      <c r="D262" s="221"/>
      <c r="E262" s="221"/>
      <c r="F262" s="211"/>
    </row>
    <row r="263" spans="1:6" ht="12.75" customHeight="1" x14ac:dyDescent="0.2">
      <c r="A263" s="221"/>
      <c r="B263" s="211"/>
      <c r="C263" s="221"/>
      <c r="D263" s="221"/>
      <c r="E263" s="221"/>
      <c r="F263" s="211"/>
    </row>
    <row r="264" spans="1:6" ht="12.75" customHeight="1" x14ac:dyDescent="0.2">
      <c r="A264" s="221"/>
      <c r="B264" s="211"/>
      <c r="C264" s="221"/>
      <c r="D264" s="221"/>
      <c r="E264" s="221"/>
      <c r="F264" s="211"/>
    </row>
    <row r="265" spans="1:6" ht="12.75" customHeight="1" x14ac:dyDescent="0.2">
      <c r="A265" s="221"/>
      <c r="B265" s="211"/>
      <c r="C265" s="221"/>
      <c r="D265" s="221"/>
      <c r="E265" s="221"/>
      <c r="F265" s="211"/>
    </row>
    <row r="266" spans="1:6" ht="12.75" customHeight="1" x14ac:dyDescent="0.2">
      <c r="A266" s="221"/>
      <c r="B266" s="211"/>
      <c r="C266" s="221"/>
      <c r="D266" s="221"/>
      <c r="E266" s="221"/>
      <c r="F266" s="211"/>
    </row>
    <row r="267" spans="1:6" ht="12.75" customHeight="1" x14ac:dyDescent="0.2">
      <c r="A267" s="221"/>
      <c r="B267" s="211"/>
      <c r="C267" s="221"/>
      <c r="D267" s="221"/>
      <c r="E267" s="221"/>
      <c r="F267" s="211"/>
    </row>
    <row r="268" spans="1:6" ht="12.75" customHeight="1" x14ac:dyDescent="0.2">
      <c r="A268" s="221"/>
      <c r="B268" s="211"/>
      <c r="C268" s="221"/>
      <c r="D268" s="221"/>
      <c r="E268" s="221"/>
      <c r="F268" s="211"/>
    </row>
    <row r="269" spans="1:6" ht="12.75" customHeight="1" x14ac:dyDescent="0.2">
      <c r="A269" s="221"/>
      <c r="B269" s="211"/>
      <c r="C269" s="221"/>
      <c r="D269" s="221"/>
      <c r="E269" s="221"/>
      <c r="F269" s="211"/>
    </row>
    <row r="270" spans="1:6" ht="12.75" customHeight="1" x14ac:dyDescent="0.2">
      <c r="A270" s="221"/>
      <c r="B270" s="211"/>
      <c r="C270" s="221"/>
      <c r="D270" s="221"/>
      <c r="E270" s="221"/>
      <c r="F270" s="211"/>
    </row>
    <row r="271" spans="1:6" ht="12.75" customHeight="1" x14ac:dyDescent="0.2">
      <c r="A271" s="221"/>
      <c r="B271" s="211"/>
      <c r="C271" s="221"/>
      <c r="D271" s="221"/>
      <c r="E271" s="221"/>
      <c r="F271" s="211"/>
    </row>
    <row r="272" spans="1:6" ht="12.75" customHeight="1" x14ac:dyDescent="0.2">
      <c r="A272" s="221"/>
      <c r="B272" s="211"/>
      <c r="C272" s="221"/>
      <c r="D272" s="221"/>
      <c r="E272" s="221"/>
      <c r="F272" s="211"/>
    </row>
    <row r="273" spans="1:6" ht="12.75" customHeight="1" x14ac:dyDescent="0.2">
      <c r="A273" s="221"/>
      <c r="B273" s="211"/>
      <c r="C273" s="221"/>
      <c r="D273" s="221"/>
      <c r="E273" s="221"/>
      <c r="F273" s="211"/>
    </row>
    <row r="274" spans="1:6" ht="12.75" customHeight="1" x14ac:dyDescent="0.2">
      <c r="A274" s="221"/>
      <c r="B274" s="211"/>
      <c r="C274" s="221"/>
      <c r="D274" s="221"/>
      <c r="E274" s="221"/>
      <c r="F274" s="211"/>
    </row>
    <row r="275" spans="1:6" ht="12.75" customHeight="1" x14ac:dyDescent="0.2">
      <c r="A275" s="221"/>
      <c r="B275" s="211"/>
      <c r="C275" s="221"/>
      <c r="D275" s="221"/>
      <c r="E275" s="221"/>
      <c r="F275" s="211"/>
    </row>
    <row r="276" spans="1:6" ht="12.75" customHeight="1" x14ac:dyDescent="0.2">
      <c r="A276" s="221"/>
      <c r="B276" s="211"/>
      <c r="C276" s="221"/>
      <c r="D276" s="221"/>
      <c r="E276" s="221"/>
      <c r="F276" s="211"/>
    </row>
    <row r="277" spans="1:6" ht="12.75" customHeight="1" x14ac:dyDescent="0.2">
      <c r="A277" s="221"/>
      <c r="B277" s="211"/>
      <c r="C277" s="221"/>
      <c r="D277" s="221"/>
      <c r="E277" s="221"/>
      <c r="F277" s="211"/>
    </row>
    <row r="278" spans="1:6" ht="12.75" customHeight="1" x14ac:dyDescent="0.2">
      <c r="A278" s="221"/>
      <c r="B278" s="211"/>
      <c r="C278" s="221"/>
      <c r="D278" s="221"/>
      <c r="E278" s="221"/>
      <c r="F278" s="211"/>
    </row>
    <row r="279" spans="1:6" ht="12.75" customHeight="1" x14ac:dyDescent="0.2">
      <c r="A279" s="221"/>
      <c r="B279" s="211"/>
      <c r="C279" s="221"/>
      <c r="D279" s="221"/>
      <c r="E279" s="221"/>
      <c r="F279" s="211"/>
    </row>
    <row r="280" spans="1:6" ht="12.75" customHeight="1" x14ac:dyDescent="0.2">
      <c r="A280" s="221"/>
      <c r="B280" s="211"/>
      <c r="C280" s="221"/>
      <c r="D280" s="221"/>
      <c r="E280" s="221"/>
      <c r="F280" s="211"/>
    </row>
    <row r="281" spans="1:6" ht="12.75" customHeight="1" x14ac:dyDescent="0.2">
      <c r="A281" s="221"/>
      <c r="B281" s="211"/>
      <c r="C281" s="221"/>
      <c r="D281" s="221"/>
      <c r="E281" s="221"/>
      <c r="F281" s="211"/>
    </row>
    <row r="282" spans="1:6" ht="12.75" customHeight="1" x14ac:dyDescent="0.2">
      <c r="A282" s="221"/>
      <c r="B282" s="211"/>
      <c r="C282" s="221"/>
      <c r="D282" s="221"/>
      <c r="E282" s="221"/>
      <c r="F282" s="211"/>
    </row>
    <row r="283" spans="1:6" ht="12.75" customHeight="1" x14ac:dyDescent="0.2">
      <c r="A283" s="221"/>
      <c r="B283" s="211"/>
      <c r="C283" s="221"/>
      <c r="D283" s="221"/>
      <c r="E283" s="221"/>
      <c r="F283" s="211"/>
    </row>
    <row r="284" spans="1:6" ht="12.75" customHeight="1" x14ac:dyDescent="0.2">
      <c r="A284" s="221"/>
      <c r="B284" s="211"/>
      <c r="C284" s="221"/>
      <c r="D284" s="221"/>
      <c r="E284" s="221"/>
      <c r="F284" s="211"/>
    </row>
    <row r="285" spans="1:6" ht="12.75" customHeight="1" x14ac:dyDescent="0.2">
      <c r="A285" s="221"/>
      <c r="B285" s="211"/>
      <c r="C285" s="221"/>
      <c r="D285" s="221"/>
      <c r="E285" s="221"/>
      <c r="F285" s="211"/>
    </row>
    <row r="286" spans="1:6" ht="12.75" customHeight="1" x14ac:dyDescent="0.2">
      <c r="A286" s="221"/>
      <c r="B286" s="211"/>
      <c r="C286" s="221"/>
      <c r="D286" s="221"/>
      <c r="E286" s="221"/>
      <c r="F286" s="211"/>
    </row>
    <row r="287" spans="1:6" ht="12.75" customHeight="1" x14ac:dyDescent="0.2">
      <c r="A287" s="221"/>
      <c r="B287" s="211"/>
      <c r="C287" s="221"/>
      <c r="D287" s="221"/>
      <c r="E287" s="221"/>
      <c r="F287" s="211"/>
    </row>
    <row r="288" spans="1:6" ht="12.75" customHeight="1" x14ac:dyDescent="0.2">
      <c r="A288" s="221"/>
      <c r="B288" s="211"/>
      <c r="C288" s="221"/>
      <c r="D288" s="221"/>
      <c r="E288" s="221"/>
      <c r="F288" s="211"/>
    </row>
    <row r="289" spans="1:6" ht="12.75" customHeight="1" x14ac:dyDescent="0.2">
      <c r="A289" s="221"/>
      <c r="B289" s="211"/>
      <c r="C289" s="221"/>
      <c r="D289" s="221"/>
      <c r="E289" s="221"/>
      <c r="F289" s="211"/>
    </row>
    <row r="290" spans="1:6" ht="12.75" customHeight="1" x14ac:dyDescent="0.2">
      <c r="A290" s="221"/>
      <c r="B290" s="211"/>
      <c r="C290" s="221"/>
      <c r="D290" s="221"/>
      <c r="E290" s="221"/>
      <c r="F290" s="211"/>
    </row>
    <row r="291" spans="1:6" ht="12.75" customHeight="1" x14ac:dyDescent="0.2">
      <c r="A291" s="221"/>
      <c r="B291" s="211"/>
      <c r="C291" s="221"/>
      <c r="D291" s="221"/>
      <c r="E291" s="221"/>
      <c r="F291" s="211"/>
    </row>
    <row r="292" spans="1:6" ht="12.75" customHeight="1" x14ac:dyDescent="0.2">
      <c r="A292" s="221"/>
      <c r="B292" s="211"/>
      <c r="C292" s="221"/>
      <c r="D292" s="221"/>
      <c r="E292" s="221"/>
      <c r="F292" s="211"/>
    </row>
    <row r="293" spans="1:6" ht="12.75" customHeight="1" x14ac:dyDescent="0.2">
      <c r="A293" s="221"/>
      <c r="B293" s="211"/>
      <c r="C293" s="221"/>
      <c r="D293" s="221"/>
      <c r="E293" s="221"/>
      <c r="F293" s="211"/>
    </row>
    <row r="294" spans="1:6" ht="12.75" customHeight="1" x14ac:dyDescent="0.2">
      <c r="A294" s="221"/>
      <c r="B294" s="211"/>
      <c r="C294" s="221"/>
      <c r="D294" s="221"/>
      <c r="E294" s="221"/>
      <c r="F294" s="211"/>
    </row>
    <row r="295" spans="1:6" ht="12.75" customHeight="1" x14ac:dyDescent="0.2">
      <c r="A295" s="221"/>
      <c r="B295" s="211"/>
      <c r="C295" s="221"/>
      <c r="D295" s="221"/>
      <c r="E295" s="221"/>
      <c r="F295" s="211"/>
    </row>
    <row r="296" spans="1:6" ht="12.75" customHeight="1" x14ac:dyDescent="0.2">
      <c r="A296" s="221"/>
      <c r="B296" s="211"/>
      <c r="C296" s="221"/>
      <c r="D296" s="221"/>
      <c r="E296" s="221"/>
      <c r="F296" s="211"/>
    </row>
    <row r="297" spans="1:6" ht="12.75" customHeight="1" x14ac:dyDescent="0.2">
      <c r="A297" s="221"/>
      <c r="B297" s="211"/>
      <c r="C297" s="221"/>
      <c r="D297" s="221"/>
      <c r="E297" s="221"/>
      <c r="F297" s="211"/>
    </row>
    <row r="298" spans="1:6" ht="12.75" customHeight="1" x14ac:dyDescent="0.2">
      <c r="A298" s="221"/>
      <c r="B298" s="211"/>
      <c r="C298" s="221"/>
      <c r="D298" s="221"/>
      <c r="E298" s="221"/>
      <c r="F298" s="211"/>
    </row>
    <row r="299" spans="1:6" ht="12.75" customHeight="1" x14ac:dyDescent="0.2">
      <c r="A299" s="221"/>
      <c r="B299" s="211"/>
      <c r="C299" s="221"/>
      <c r="D299" s="221"/>
      <c r="E299" s="221"/>
      <c r="F299" s="211"/>
    </row>
    <row r="300" spans="1:6" ht="12.75" customHeight="1" x14ac:dyDescent="0.2">
      <c r="A300" s="221"/>
      <c r="B300" s="211"/>
      <c r="C300" s="221"/>
      <c r="D300" s="221"/>
      <c r="E300" s="221"/>
      <c r="F300" s="211"/>
    </row>
    <row r="301" spans="1:6" ht="12.75" customHeight="1" x14ac:dyDescent="0.2">
      <c r="A301" s="221"/>
      <c r="B301" s="211"/>
      <c r="C301" s="221"/>
      <c r="D301" s="221"/>
      <c r="E301" s="221"/>
      <c r="F301" s="211"/>
    </row>
    <row r="302" spans="1:6" ht="12.75" customHeight="1" x14ac:dyDescent="0.2">
      <c r="A302" s="221"/>
      <c r="B302" s="211"/>
      <c r="C302" s="221"/>
      <c r="D302" s="221"/>
      <c r="E302" s="221"/>
      <c r="F302" s="211"/>
    </row>
    <row r="303" spans="1:6" ht="12.75" customHeight="1" x14ac:dyDescent="0.2">
      <c r="A303" s="221"/>
      <c r="B303" s="211"/>
      <c r="C303" s="221"/>
      <c r="D303" s="221"/>
      <c r="E303" s="221"/>
      <c r="F303" s="211"/>
    </row>
    <row r="304" spans="1:6" ht="12.75" customHeight="1" x14ac:dyDescent="0.2">
      <c r="A304" s="221"/>
      <c r="B304" s="211"/>
      <c r="C304" s="221"/>
      <c r="D304" s="221"/>
      <c r="E304" s="221"/>
      <c r="F304" s="211"/>
    </row>
    <row r="305" spans="1:6" ht="12.75" customHeight="1" x14ac:dyDescent="0.2">
      <c r="A305" s="221"/>
      <c r="B305" s="211"/>
      <c r="C305" s="221"/>
      <c r="D305" s="221"/>
      <c r="E305" s="221"/>
      <c r="F305" s="211"/>
    </row>
    <row r="306" spans="1:6" ht="12.75" customHeight="1" x14ac:dyDescent="0.2">
      <c r="A306" s="221"/>
      <c r="B306" s="211"/>
      <c r="C306" s="221"/>
      <c r="D306" s="221"/>
      <c r="E306" s="221"/>
      <c r="F306" s="211"/>
    </row>
    <row r="307" spans="1:6" ht="12.75" customHeight="1" x14ac:dyDescent="0.2">
      <c r="A307" s="221"/>
      <c r="B307" s="211"/>
      <c r="C307" s="221"/>
      <c r="D307" s="221"/>
      <c r="E307" s="221"/>
      <c r="F307" s="211"/>
    </row>
    <row r="308" spans="1:6" ht="12.75" customHeight="1" x14ac:dyDescent="0.2">
      <c r="A308" s="221"/>
      <c r="B308" s="211"/>
      <c r="C308" s="221"/>
      <c r="D308" s="221"/>
      <c r="E308" s="221"/>
      <c r="F308" s="211"/>
    </row>
    <row r="309" spans="1:6" ht="12.75" customHeight="1" x14ac:dyDescent="0.2">
      <c r="A309" s="221"/>
      <c r="B309" s="211"/>
      <c r="C309" s="221"/>
      <c r="D309" s="221"/>
      <c r="E309" s="221"/>
      <c r="F309" s="211"/>
    </row>
    <row r="310" spans="1:6" ht="12.75" customHeight="1" x14ac:dyDescent="0.2">
      <c r="A310" s="221"/>
      <c r="B310" s="211"/>
      <c r="C310" s="221"/>
      <c r="D310" s="221"/>
      <c r="E310" s="221"/>
      <c r="F310" s="211"/>
    </row>
    <row r="311" spans="1:6" ht="12.75" customHeight="1" x14ac:dyDescent="0.2">
      <c r="A311" s="221"/>
      <c r="B311" s="211"/>
      <c r="C311" s="221"/>
      <c r="D311" s="221"/>
      <c r="E311" s="221"/>
      <c r="F311" s="211"/>
    </row>
    <row r="312" spans="1:6" ht="12.75" customHeight="1" x14ac:dyDescent="0.2">
      <c r="A312" s="221"/>
      <c r="B312" s="211"/>
      <c r="C312" s="221"/>
      <c r="D312" s="221"/>
      <c r="E312" s="221"/>
      <c r="F312" s="211"/>
    </row>
    <row r="313" spans="1:6" ht="12.75" customHeight="1" x14ac:dyDescent="0.2">
      <c r="A313" s="221"/>
      <c r="B313" s="211"/>
      <c r="C313" s="221"/>
      <c r="D313" s="221"/>
      <c r="E313" s="221"/>
      <c r="F313" s="211"/>
    </row>
    <row r="314" spans="1:6" ht="12.75" customHeight="1" x14ac:dyDescent="0.2">
      <c r="A314" s="221"/>
      <c r="B314" s="211"/>
      <c r="C314" s="221"/>
      <c r="D314" s="221"/>
      <c r="E314" s="221"/>
      <c r="F314" s="211"/>
    </row>
    <row r="315" spans="1:6" ht="12.75" customHeight="1" x14ac:dyDescent="0.2">
      <c r="A315" s="221"/>
      <c r="B315" s="211"/>
      <c r="C315" s="221"/>
      <c r="D315" s="221"/>
      <c r="E315" s="221"/>
      <c r="F315" s="211"/>
    </row>
    <row r="316" spans="1:6" ht="12.75" customHeight="1" x14ac:dyDescent="0.2">
      <c r="A316" s="221"/>
      <c r="B316" s="211"/>
      <c r="C316" s="221"/>
      <c r="D316" s="221"/>
      <c r="E316" s="221"/>
      <c r="F316" s="211"/>
    </row>
    <row r="317" spans="1:6" ht="12.75" customHeight="1" x14ac:dyDescent="0.2">
      <c r="A317" s="221"/>
      <c r="B317" s="211"/>
      <c r="C317" s="221"/>
      <c r="D317" s="221"/>
      <c r="E317" s="221"/>
      <c r="F317" s="211"/>
    </row>
    <row r="318" spans="1:6" ht="12.75" customHeight="1" x14ac:dyDescent="0.2">
      <c r="A318" s="221"/>
      <c r="B318" s="211"/>
      <c r="C318" s="221"/>
      <c r="D318" s="221"/>
      <c r="E318" s="221"/>
      <c r="F318" s="211"/>
    </row>
    <row r="319" spans="1:6" ht="12.75" customHeight="1" x14ac:dyDescent="0.2">
      <c r="A319" s="221"/>
      <c r="B319" s="211"/>
      <c r="C319" s="221"/>
      <c r="D319" s="221"/>
      <c r="E319" s="221"/>
      <c r="F319" s="211"/>
    </row>
    <row r="320" spans="1:6" ht="12.75" customHeight="1" x14ac:dyDescent="0.2">
      <c r="A320" s="221"/>
      <c r="B320" s="211"/>
      <c r="C320" s="221"/>
      <c r="D320" s="221"/>
      <c r="E320" s="221"/>
      <c r="F320" s="211"/>
    </row>
    <row r="321" spans="1:38" ht="12.75" customHeight="1" x14ac:dyDescent="0.2">
      <c r="A321" s="221"/>
      <c r="B321" s="211"/>
      <c r="C321" s="221"/>
      <c r="D321" s="221"/>
      <c r="E321" s="221"/>
      <c r="F321" s="211"/>
    </row>
    <row r="322" spans="1:38" ht="12.75" customHeight="1" x14ac:dyDescent="0.2">
      <c r="A322" s="221"/>
      <c r="B322" s="211"/>
      <c r="C322" s="221"/>
      <c r="D322" s="221"/>
      <c r="E322" s="221"/>
      <c r="F322" s="211"/>
    </row>
    <row r="323" spans="1:38" ht="12.75" customHeight="1" x14ac:dyDescent="0.2">
      <c r="A323" s="221"/>
      <c r="B323" s="211"/>
      <c r="C323" s="221"/>
      <c r="D323" s="221"/>
      <c r="E323" s="221"/>
      <c r="F323" s="211"/>
    </row>
    <row r="324" spans="1:38" ht="12.75" customHeight="1" x14ac:dyDescent="0.2">
      <c r="A324" s="221"/>
      <c r="B324" s="211"/>
      <c r="C324" s="221"/>
      <c r="D324" s="221"/>
      <c r="E324" s="221"/>
      <c r="F324" s="211"/>
    </row>
    <row r="325" spans="1:38" ht="12.75" customHeight="1" x14ac:dyDescent="0.2">
      <c r="A325" s="221"/>
      <c r="B325" s="211"/>
      <c r="C325" s="221"/>
      <c r="D325" s="221"/>
      <c r="E325" s="221"/>
      <c r="F325" s="211"/>
    </row>
    <row r="326" spans="1:38" ht="12.75" customHeight="1" x14ac:dyDescent="0.2">
      <c r="A326" s="221"/>
      <c r="B326" s="211"/>
      <c r="C326" s="221"/>
      <c r="D326" s="221"/>
      <c r="E326" s="221"/>
      <c r="F326" s="211"/>
    </row>
    <row r="327" spans="1:38" ht="12.75" customHeight="1" x14ac:dyDescent="0.2">
      <c r="A327" s="221"/>
      <c r="B327" s="211"/>
      <c r="C327" s="221"/>
      <c r="D327" s="221"/>
      <c r="E327" s="221"/>
      <c r="F327" s="211"/>
    </row>
    <row r="328" spans="1:38" ht="12.75" customHeight="1" x14ac:dyDescent="0.2">
      <c r="A328" s="221"/>
      <c r="B328" s="211"/>
      <c r="C328" s="221"/>
      <c r="D328" s="221"/>
      <c r="E328" s="221"/>
      <c r="F328" s="211"/>
    </row>
    <row r="329" spans="1:38" ht="12.75" customHeight="1" x14ac:dyDescent="0.2">
      <c r="A329" s="221"/>
      <c r="B329" s="211"/>
      <c r="C329" s="221"/>
      <c r="D329" s="221"/>
      <c r="E329" s="221"/>
      <c r="F329" s="211"/>
    </row>
    <row r="330" spans="1:38" ht="12.75" customHeight="1" x14ac:dyDescent="0.2">
      <c r="A330" s="221"/>
      <c r="B330" s="211"/>
      <c r="C330" s="221"/>
      <c r="D330" s="221"/>
      <c r="E330" s="221"/>
      <c r="F330" s="211"/>
    </row>
    <row r="331" spans="1:38" s="222" customFormat="1" ht="12.75" customHeight="1" x14ac:dyDescent="0.2">
      <c r="A331" s="221"/>
      <c r="B331" s="211"/>
      <c r="C331" s="221"/>
      <c r="D331" s="221"/>
      <c r="E331" s="221"/>
      <c r="F331" s="211"/>
      <c r="G331" s="196"/>
      <c r="H331" s="196"/>
      <c r="I331" s="196"/>
      <c r="J331" s="196"/>
      <c r="K331" s="196"/>
      <c r="L331" s="196"/>
      <c r="M331" s="196"/>
      <c r="N331" s="196"/>
      <c r="O331" s="196"/>
      <c r="P331" s="196"/>
      <c r="Q331" s="196"/>
      <c r="R331" s="196"/>
      <c r="S331" s="196"/>
      <c r="T331" s="196"/>
      <c r="U331" s="196"/>
      <c r="V331" s="196"/>
      <c r="W331" s="196"/>
      <c r="X331" s="196"/>
      <c r="Y331" s="196"/>
      <c r="Z331" s="196"/>
      <c r="AA331" s="196"/>
      <c r="AB331" s="196"/>
      <c r="AC331" s="196"/>
      <c r="AD331" s="196"/>
      <c r="AE331" s="196"/>
      <c r="AF331" s="196"/>
      <c r="AG331" s="196"/>
      <c r="AH331" s="196"/>
      <c r="AI331" s="196"/>
      <c r="AJ331" s="196"/>
      <c r="AK331" s="196"/>
      <c r="AL331" s="196"/>
    </row>
    <row r="332" spans="1:38" ht="12.75" customHeight="1" x14ac:dyDescent="0.2">
      <c r="A332" s="221"/>
      <c r="B332" s="211"/>
      <c r="C332" s="221"/>
      <c r="D332" s="221"/>
      <c r="E332" s="221"/>
      <c r="F332" s="211"/>
    </row>
    <row r="333" spans="1:38" ht="12.75" customHeight="1" x14ac:dyDescent="0.2">
      <c r="A333" s="221"/>
      <c r="B333" s="211"/>
      <c r="C333" s="221"/>
      <c r="D333" s="221"/>
      <c r="E333" s="221"/>
      <c r="F333" s="211"/>
    </row>
    <row r="334" spans="1:38" ht="12.75" customHeight="1" x14ac:dyDescent="0.2">
      <c r="A334" s="221"/>
      <c r="B334" s="211"/>
      <c r="C334" s="221"/>
      <c r="D334" s="221"/>
      <c r="E334" s="221"/>
      <c r="F334" s="211"/>
    </row>
    <row r="335" spans="1:38" ht="12.75" customHeight="1" x14ac:dyDescent="0.2">
      <c r="A335" s="221"/>
      <c r="B335" s="211"/>
      <c r="C335" s="221"/>
      <c r="D335" s="221"/>
      <c r="E335" s="221"/>
      <c r="F335" s="211"/>
    </row>
    <row r="336" spans="1:38" ht="12.75" customHeight="1" x14ac:dyDescent="0.2">
      <c r="A336" s="221"/>
      <c r="B336" s="211"/>
      <c r="C336" s="221"/>
      <c r="D336" s="221"/>
      <c r="E336" s="221"/>
      <c r="F336" s="211"/>
    </row>
    <row r="337" spans="1:6" ht="12.75" customHeight="1" x14ac:dyDescent="0.2">
      <c r="A337" s="221"/>
      <c r="B337" s="211"/>
      <c r="C337" s="221"/>
      <c r="D337" s="221"/>
      <c r="E337" s="221"/>
      <c r="F337" s="211"/>
    </row>
    <row r="338" spans="1:6" ht="12.75" customHeight="1" x14ac:dyDescent="0.2">
      <c r="A338" s="221"/>
      <c r="B338" s="211"/>
      <c r="C338" s="221"/>
      <c r="D338" s="221"/>
      <c r="E338" s="221"/>
      <c r="F338" s="211"/>
    </row>
    <row r="339" spans="1:6" ht="12.75" customHeight="1" x14ac:dyDescent="0.2">
      <c r="A339" s="221"/>
      <c r="B339" s="211"/>
      <c r="C339" s="221"/>
      <c r="D339" s="221"/>
      <c r="E339" s="221"/>
      <c r="F339" s="211"/>
    </row>
    <row r="340" spans="1:6" ht="12.75" customHeight="1" x14ac:dyDescent="0.2">
      <c r="A340" s="221"/>
      <c r="B340" s="211"/>
      <c r="C340" s="221"/>
      <c r="D340" s="221"/>
      <c r="E340" s="221"/>
      <c r="F340" s="211"/>
    </row>
    <row r="341" spans="1:6" ht="12.75" customHeight="1" x14ac:dyDescent="0.2">
      <c r="A341" s="221"/>
      <c r="B341" s="211"/>
      <c r="C341" s="221"/>
      <c r="D341" s="221"/>
      <c r="E341" s="221"/>
      <c r="F341" s="211"/>
    </row>
    <row r="342" spans="1:6" ht="12.75" customHeight="1" x14ac:dyDescent="0.2">
      <c r="A342" s="221"/>
      <c r="B342" s="211"/>
      <c r="C342" s="221"/>
      <c r="D342" s="221"/>
      <c r="E342" s="221"/>
      <c r="F342" s="211"/>
    </row>
    <row r="343" spans="1:6" ht="12.75" customHeight="1" x14ac:dyDescent="0.2">
      <c r="A343" s="221"/>
      <c r="B343" s="211"/>
      <c r="C343" s="221"/>
      <c r="D343" s="221"/>
      <c r="E343" s="221"/>
      <c r="F343" s="211"/>
    </row>
    <row r="344" spans="1:6" ht="12.75" customHeight="1" x14ac:dyDescent="0.2">
      <c r="D344" s="226"/>
      <c r="E344" s="226"/>
    </row>
    <row r="345" spans="1:6" ht="12.75" customHeight="1" x14ac:dyDescent="0.2"/>
    <row r="346" spans="1:6" ht="12.75" customHeight="1" x14ac:dyDescent="0.25">
      <c r="A346" s="224"/>
      <c r="B346" s="222"/>
    </row>
    <row r="347" spans="1:6" ht="12.75" customHeight="1" x14ac:dyDescent="0.2"/>
    <row r="348" spans="1:6" ht="12.75" customHeight="1" x14ac:dyDescent="0.2"/>
    <row r="349" spans="1:6" ht="12.75" customHeight="1" x14ac:dyDescent="0.2"/>
    <row r="350" spans="1:6" ht="12.75" customHeight="1" x14ac:dyDescent="0.2"/>
    <row r="351" spans="1:6" ht="12.75" customHeight="1" x14ac:dyDescent="0.2"/>
    <row r="352" spans="1:6" ht="12.75" customHeight="1" x14ac:dyDescent="0.2">
      <c r="D352" s="227"/>
      <c r="E352" s="227"/>
    </row>
    <row r="353" spans="1:38" ht="12.75" customHeight="1" x14ac:dyDescent="0.2"/>
    <row r="354" spans="1:38" ht="12.75" customHeight="1" x14ac:dyDescent="0.2"/>
    <row r="355" spans="1:38" s="222" customFormat="1" ht="12.75" customHeight="1" x14ac:dyDescent="0.2">
      <c r="A355" s="196"/>
      <c r="B355" s="196"/>
      <c r="C355" s="196"/>
      <c r="D355" s="196"/>
      <c r="E355" s="196"/>
      <c r="F355" s="196"/>
      <c r="G355" s="196"/>
      <c r="H355" s="196"/>
      <c r="I355" s="196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  <c r="AI355" s="196"/>
      <c r="AJ355" s="196"/>
      <c r="AK355" s="196"/>
      <c r="AL355" s="196"/>
    </row>
    <row r="356" spans="1:38" ht="12.75" customHeight="1" x14ac:dyDescent="0.2"/>
    <row r="357" spans="1:38" ht="12.75" customHeight="1" x14ac:dyDescent="0.2">
      <c r="C357" s="226"/>
    </row>
    <row r="358" spans="1:38" ht="12.75" customHeight="1" x14ac:dyDescent="0.2">
      <c r="C358" s="227"/>
      <c r="D358" s="227"/>
    </row>
    <row r="359" spans="1:38" ht="12.75" customHeight="1" x14ac:dyDescent="0.2"/>
    <row r="360" spans="1:38" ht="12.75" customHeight="1" x14ac:dyDescent="0.2"/>
    <row r="361" spans="1:38" ht="12.75" customHeight="1" x14ac:dyDescent="0.2"/>
    <row r="362" spans="1:38" ht="12.75" customHeight="1" x14ac:dyDescent="0.2"/>
    <row r="370" spans="1:3" ht="15" x14ac:dyDescent="0.25">
      <c r="A370" s="224"/>
      <c r="B370" s="222"/>
    </row>
    <row r="374" spans="1:3" x14ac:dyDescent="0.2">
      <c r="C374" s="21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1A9EE-2B00-438A-8D2B-032D1D46C070}">
  <sheetPr>
    <pageSetUpPr fitToPage="1"/>
  </sheetPr>
  <dimension ref="A1:Q333"/>
  <sheetViews>
    <sheetView showGridLines="0" topLeftCell="A58" zoomScaleNormal="100" zoomScaleSheetLayoutView="40" workbookViewId="0">
      <selection activeCell="C85" sqref="C85:D105"/>
    </sheetView>
  </sheetViews>
  <sheetFormatPr defaultRowHeight="12.75" x14ac:dyDescent="0.2"/>
  <cols>
    <col min="1" max="1" width="12.7109375" style="131" customWidth="1"/>
    <col min="2" max="2" width="43" style="131" bestFit="1" customWidth="1"/>
    <col min="3" max="3" width="14" style="131" bestFit="1" customWidth="1"/>
    <col min="4" max="4" width="16.85546875" style="131" customWidth="1"/>
    <col min="5" max="5" width="13.140625" style="131" customWidth="1"/>
    <col min="6" max="6" width="14" style="131" bestFit="1" customWidth="1"/>
    <col min="7" max="7" width="8" style="131" bestFit="1" customWidth="1"/>
    <col min="8" max="8" width="4.5703125" style="131" bestFit="1" customWidth="1"/>
    <col min="9" max="9" width="13.5703125" style="131" customWidth="1"/>
    <col min="10" max="10" width="13" style="131" customWidth="1"/>
    <col min="11" max="11" width="12.5703125" style="131" customWidth="1"/>
    <col min="12" max="12" width="14" style="131" bestFit="1" customWidth="1"/>
    <col min="13" max="13" width="17.85546875" style="131" bestFit="1" customWidth="1"/>
    <col min="14" max="14" width="9.140625" style="131"/>
    <col min="15" max="15" width="15.7109375" style="131" bestFit="1" customWidth="1"/>
    <col min="16" max="16" width="11" style="131" customWidth="1"/>
    <col min="17" max="17" width="10.28515625" style="131" customWidth="1"/>
    <col min="18" max="18" width="13.85546875" style="131" customWidth="1"/>
    <col min="19" max="256" width="9.140625" style="131"/>
    <col min="257" max="257" width="12.7109375" style="131" customWidth="1"/>
    <col min="258" max="258" width="43" style="131" bestFit="1" customWidth="1"/>
    <col min="259" max="259" width="12.85546875" style="131" bestFit="1" customWidth="1"/>
    <col min="260" max="260" width="12.42578125" style="131" customWidth="1"/>
    <col min="261" max="261" width="10.28515625" style="131" customWidth="1"/>
    <col min="262" max="262" width="10.140625" style="131" bestFit="1" customWidth="1"/>
    <col min="263" max="263" width="10.42578125" style="131" bestFit="1" customWidth="1"/>
    <col min="264" max="264" width="15" style="131" bestFit="1" customWidth="1"/>
    <col min="265" max="265" width="9.42578125" style="131" bestFit="1" customWidth="1"/>
    <col min="266" max="266" width="13" style="131" bestFit="1" customWidth="1"/>
    <col min="267" max="267" width="16.28515625" style="131" customWidth="1"/>
    <col min="268" max="268" width="14" style="131" bestFit="1" customWidth="1"/>
    <col min="269" max="269" width="17.85546875" style="131" bestFit="1" customWidth="1"/>
    <col min="270" max="270" width="9.140625" style="131"/>
    <col min="271" max="271" width="15.7109375" style="131" bestFit="1" customWidth="1"/>
    <col min="272" max="272" width="11" style="131" customWidth="1"/>
    <col min="273" max="273" width="10.28515625" style="131" customWidth="1"/>
    <col min="274" max="274" width="13.85546875" style="131" customWidth="1"/>
    <col min="275" max="512" width="9.140625" style="131"/>
    <col min="513" max="513" width="12.7109375" style="131" customWidth="1"/>
    <col min="514" max="514" width="43" style="131" bestFit="1" customWidth="1"/>
    <col min="515" max="515" width="12.85546875" style="131" bestFit="1" customWidth="1"/>
    <col min="516" max="516" width="12.42578125" style="131" customWidth="1"/>
    <col min="517" max="517" width="10.28515625" style="131" customWidth="1"/>
    <col min="518" max="518" width="10.140625" style="131" bestFit="1" customWidth="1"/>
    <col min="519" max="519" width="10.42578125" style="131" bestFit="1" customWidth="1"/>
    <col min="520" max="520" width="15" style="131" bestFit="1" customWidth="1"/>
    <col min="521" max="521" width="9.42578125" style="131" bestFit="1" customWidth="1"/>
    <col min="522" max="522" width="13" style="131" bestFit="1" customWidth="1"/>
    <col min="523" max="523" width="16.28515625" style="131" customWidth="1"/>
    <col min="524" max="524" width="14" style="131" bestFit="1" customWidth="1"/>
    <col min="525" max="525" width="17.85546875" style="131" bestFit="1" customWidth="1"/>
    <col min="526" max="526" width="9.140625" style="131"/>
    <col min="527" max="527" width="15.7109375" style="131" bestFit="1" customWidth="1"/>
    <col min="528" max="528" width="11" style="131" customWidth="1"/>
    <col min="529" max="529" width="10.28515625" style="131" customWidth="1"/>
    <col min="530" max="530" width="13.85546875" style="131" customWidth="1"/>
    <col min="531" max="768" width="9.140625" style="131"/>
    <col min="769" max="769" width="12.7109375" style="131" customWidth="1"/>
    <col min="770" max="770" width="43" style="131" bestFit="1" customWidth="1"/>
    <col min="771" max="771" width="12.85546875" style="131" bestFit="1" customWidth="1"/>
    <col min="772" max="772" width="12.42578125" style="131" customWidth="1"/>
    <col min="773" max="773" width="10.28515625" style="131" customWidth="1"/>
    <col min="774" max="774" width="10.140625" style="131" bestFit="1" customWidth="1"/>
    <col min="775" max="775" width="10.42578125" style="131" bestFit="1" customWidth="1"/>
    <col min="776" max="776" width="15" style="131" bestFit="1" customWidth="1"/>
    <col min="777" max="777" width="9.42578125" style="131" bestFit="1" customWidth="1"/>
    <col min="778" max="778" width="13" style="131" bestFit="1" customWidth="1"/>
    <col min="779" max="779" width="16.28515625" style="131" customWidth="1"/>
    <col min="780" max="780" width="14" style="131" bestFit="1" customWidth="1"/>
    <col min="781" max="781" width="17.85546875" style="131" bestFit="1" customWidth="1"/>
    <col min="782" max="782" width="9.140625" style="131"/>
    <col min="783" max="783" width="15.7109375" style="131" bestFit="1" customWidth="1"/>
    <col min="784" max="784" width="11" style="131" customWidth="1"/>
    <col min="785" max="785" width="10.28515625" style="131" customWidth="1"/>
    <col min="786" max="786" width="13.85546875" style="131" customWidth="1"/>
    <col min="787" max="1024" width="9.140625" style="131"/>
    <col min="1025" max="1025" width="12.7109375" style="131" customWidth="1"/>
    <col min="1026" max="1026" width="43" style="131" bestFit="1" customWidth="1"/>
    <col min="1027" max="1027" width="12.85546875" style="131" bestFit="1" customWidth="1"/>
    <col min="1028" max="1028" width="12.42578125" style="131" customWidth="1"/>
    <col min="1029" max="1029" width="10.28515625" style="131" customWidth="1"/>
    <col min="1030" max="1030" width="10.140625" style="131" bestFit="1" customWidth="1"/>
    <col min="1031" max="1031" width="10.42578125" style="131" bestFit="1" customWidth="1"/>
    <col min="1032" max="1032" width="15" style="131" bestFit="1" customWidth="1"/>
    <col min="1033" max="1033" width="9.42578125" style="131" bestFit="1" customWidth="1"/>
    <col min="1034" max="1034" width="13" style="131" bestFit="1" customWidth="1"/>
    <col min="1035" max="1035" width="16.28515625" style="131" customWidth="1"/>
    <col min="1036" max="1036" width="14" style="131" bestFit="1" customWidth="1"/>
    <col min="1037" max="1037" width="17.85546875" style="131" bestFit="1" customWidth="1"/>
    <col min="1038" max="1038" width="9.140625" style="131"/>
    <col min="1039" max="1039" width="15.7109375" style="131" bestFit="1" customWidth="1"/>
    <col min="1040" max="1040" width="11" style="131" customWidth="1"/>
    <col min="1041" max="1041" width="10.28515625" style="131" customWidth="1"/>
    <col min="1042" max="1042" width="13.85546875" style="131" customWidth="1"/>
    <col min="1043" max="1280" width="9.140625" style="131"/>
    <col min="1281" max="1281" width="12.7109375" style="131" customWidth="1"/>
    <col min="1282" max="1282" width="43" style="131" bestFit="1" customWidth="1"/>
    <col min="1283" max="1283" width="12.85546875" style="131" bestFit="1" customWidth="1"/>
    <col min="1284" max="1284" width="12.42578125" style="131" customWidth="1"/>
    <col min="1285" max="1285" width="10.28515625" style="131" customWidth="1"/>
    <col min="1286" max="1286" width="10.140625" style="131" bestFit="1" customWidth="1"/>
    <col min="1287" max="1287" width="10.42578125" style="131" bestFit="1" customWidth="1"/>
    <col min="1288" max="1288" width="15" style="131" bestFit="1" customWidth="1"/>
    <col min="1289" max="1289" width="9.42578125" style="131" bestFit="1" customWidth="1"/>
    <col min="1290" max="1290" width="13" style="131" bestFit="1" customWidth="1"/>
    <col min="1291" max="1291" width="16.28515625" style="131" customWidth="1"/>
    <col min="1292" max="1292" width="14" style="131" bestFit="1" customWidth="1"/>
    <col min="1293" max="1293" width="17.85546875" style="131" bestFit="1" customWidth="1"/>
    <col min="1294" max="1294" width="9.140625" style="131"/>
    <col min="1295" max="1295" width="15.7109375" style="131" bestFit="1" customWidth="1"/>
    <col min="1296" max="1296" width="11" style="131" customWidth="1"/>
    <col min="1297" max="1297" width="10.28515625" style="131" customWidth="1"/>
    <col min="1298" max="1298" width="13.85546875" style="131" customWidth="1"/>
    <col min="1299" max="1536" width="9.140625" style="131"/>
    <col min="1537" max="1537" width="12.7109375" style="131" customWidth="1"/>
    <col min="1538" max="1538" width="43" style="131" bestFit="1" customWidth="1"/>
    <col min="1539" max="1539" width="12.85546875" style="131" bestFit="1" customWidth="1"/>
    <col min="1540" max="1540" width="12.42578125" style="131" customWidth="1"/>
    <col min="1541" max="1541" width="10.28515625" style="131" customWidth="1"/>
    <col min="1542" max="1542" width="10.140625" style="131" bestFit="1" customWidth="1"/>
    <col min="1543" max="1543" width="10.42578125" style="131" bestFit="1" customWidth="1"/>
    <col min="1544" max="1544" width="15" style="131" bestFit="1" customWidth="1"/>
    <col min="1545" max="1545" width="9.42578125" style="131" bestFit="1" customWidth="1"/>
    <col min="1546" max="1546" width="13" style="131" bestFit="1" customWidth="1"/>
    <col min="1547" max="1547" width="16.28515625" style="131" customWidth="1"/>
    <col min="1548" max="1548" width="14" style="131" bestFit="1" customWidth="1"/>
    <col min="1549" max="1549" width="17.85546875" style="131" bestFit="1" customWidth="1"/>
    <col min="1550" max="1550" width="9.140625" style="131"/>
    <col min="1551" max="1551" width="15.7109375" style="131" bestFit="1" customWidth="1"/>
    <col min="1552" max="1552" width="11" style="131" customWidth="1"/>
    <col min="1553" max="1553" width="10.28515625" style="131" customWidth="1"/>
    <col min="1554" max="1554" width="13.85546875" style="131" customWidth="1"/>
    <col min="1555" max="1792" width="9.140625" style="131"/>
    <col min="1793" max="1793" width="12.7109375" style="131" customWidth="1"/>
    <col min="1794" max="1794" width="43" style="131" bestFit="1" customWidth="1"/>
    <col min="1795" max="1795" width="12.85546875" style="131" bestFit="1" customWidth="1"/>
    <col min="1796" max="1796" width="12.42578125" style="131" customWidth="1"/>
    <col min="1797" max="1797" width="10.28515625" style="131" customWidth="1"/>
    <col min="1798" max="1798" width="10.140625" style="131" bestFit="1" customWidth="1"/>
    <col min="1799" max="1799" width="10.42578125" style="131" bestFit="1" customWidth="1"/>
    <col min="1800" max="1800" width="15" style="131" bestFit="1" customWidth="1"/>
    <col min="1801" max="1801" width="9.42578125" style="131" bestFit="1" customWidth="1"/>
    <col min="1802" max="1802" width="13" style="131" bestFit="1" customWidth="1"/>
    <col min="1803" max="1803" width="16.28515625" style="131" customWidth="1"/>
    <col min="1804" max="1804" width="14" style="131" bestFit="1" customWidth="1"/>
    <col min="1805" max="1805" width="17.85546875" style="131" bestFit="1" customWidth="1"/>
    <col min="1806" max="1806" width="9.140625" style="131"/>
    <col min="1807" max="1807" width="15.7109375" style="131" bestFit="1" customWidth="1"/>
    <col min="1808" max="1808" width="11" style="131" customWidth="1"/>
    <col min="1809" max="1809" width="10.28515625" style="131" customWidth="1"/>
    <col min="1810" max="1810" width="13.85546875" style="131" customWidth="1"/>
    <col min="1811" max="2048" width="9.140625" style="131"/>
    <col min="2049" max="2049" width="12.7109375" style="131" customWidth="1"/>
    <col min="2050" max="2050" width="43" style="131" bestFit="1" customWidth="1"/>
    <col min="2051" max="2051" width="12.85546875" style="131" bestFit="1" customWidth="1"/>
    <col min="2052" max="2052" width="12.42578125" style="131" customWidth="1"/>
    <col min="2053" max="2053" width="10.28515625" style="131" customWidth="1"/>
    <col min="2054" max="2054" width="10.140625" style="131" bestFit="1" customWidth="1"/>
    <col min="2055" max="2055" width="10.42578125" style="131" bestFit="1" customWidth="1"/>
    <col min="2056" max="2056" width="15" style="131" bestFit="1" customWidth="1"/>
    <col min="2057" max="2057" width="9.42578125" style="131" bestFit="1" customWidth="1"/>
    <col min="2058" max="2058" width="13" style="131" bestFit="1" customWidth="1"/>
    <col min="2059" max="2059" width="16.28515625" style="131" customWidth="1"/>
    <col min="2060" max="2060" width="14" style="131" bestFit="1" customWidth="1"/>
    <col min="2061" max="2061" width="17.85546875" style="131" bestFit="1" customWidth="1"/>
    <col min="2062" max="2062" width="9.140625" style="131"/>
    <col min="2063" max="2063" width="15.7109375" style="131" bestFit="1" customWidth="1"/>
    <col min="2064" max="2064" width="11" style="131" customWidth="1"/>
    <col min="2065" max="2065" width="10.28515625" style="131" customWidth="1"/>
    <col min="2066" max="2066" width="13.85546875" style="131" customWidth="1"/>
    <col min="2067" max="2304" width="9.140625" style="131"/>
    <col min="2305" max="2305" width="12.7109375" style="131" customWidth="1"/>
    <col min="2306" max="2306" width="43" style="131" bestFit="1" customWidth="1"/>
    <col min="2307" max="2307" width="12.85546875" style="131" bestFit="1" customWidth="1"/>
    <col min="2308" max="2308" width="12.42578125" style="131" customWidth="1"/>
    <col min="2309" max="2309" width="10.28515625" style="131" customWidth="1"/>
    <col min="2310" max="2310" width="10.140625" style="131" bestFit="1" customWidth="1"/>
    <col min="2311" max="2311" width="10.42578125" style="131" bestFit="1" customWidth="1"/>
    <col min="2312" max="2312" width="15" style="131" bestFit="1" customWidth="1"/>
    <col min="2313" max="2313" width="9.42578125" style="131" bestFit="1" customWidth="1"/>
    <col min="2314" max="2314" width="13" style="131" bestFit="1" customWidth="1"/>
    <col min="2315" max="2315" width="16.28515625" style="131" customWidth="1"/>
    <col min="2316" max="2316" width="14" style="131" bestFit="1" customWidth="1"/>
    <col min="2317" max="2317" width="17.85546875" style="131" bestFit="1" customWidth="1"/>
    <col min="2318" max="2318" width="9.140625" style="131"/>
    <col min="2319" max="2319" width="15.7109375" style="131" bestFit="1" customWidth="1"/>
    <col min="2320" max="2320" width="11" style="131" customWidth="1"/>
    <col min="2321" max="2321" width="10.28515625" style="131" customWidth="1"/>
    <col min="2322" max="2322" width="13.85546875" style="131" customWidth="1"/>
    <col min="2323" max="2560" width="9.140625" style="131"/>
    <col min="2561" max="2561" width="12.7109375" style="131" customWidth="1"/>
    <col min="2562" max="2562" width="43" style="131" bestFit="1" customWidth="1"/>
    <col min="2563" max="2563" width="12.85546875" style="131" bestFit="1" customWidth="1"/>
    <col min="2564" max="2564" width="12.42578125" style="131" customWidth="1"/>
    <col min="2565" max="2565" width="10.28515625" style="131" customWidth="1"/>
    <col min="2566" max="2566" width="10.140625" style="131" bestFit="1" customWidth="1"/>
    <col min="2567" max="2567" width="10.42578125" style="131" bestFit="1" customWidth="1"/>
    <col min="2568" max="2568" width="15" style="131" bestFit="1" customWidth="1"/>
    <col min="2569" max="2569" width="9.42578125" style="131" bestFit="1" customWidth="1"/>
    <col min="2570" max="2570" width="13" style="131" bestFit="1" customWidth="1"/>
    <col min="2571" max="2571" width="16.28515625" style="131" customWidth="1"/>
    <col min="2572" max="2572" width="14" style="131" bestFit="1" customWidth="1"/>
    <col min="2573" max="2573" width="17.85546875" style="131" bestFit="1" customWidth="1"/>
    <col min="2574" max="2574" width="9.140625" style="131"/>
    <col min="2575" max="2575" width="15.7109375" style="131" bestFit="1" customWidth="1"/>
    <col min="2576" max="2576" width="11" style="131" customWidth="1"/>
    <col min="2577" max="2577" width="10.28515625" style="131" customWidth="1"/>
    <col min="2578" max="2578" width="13.85546875" style="131" customWidth="1"/>
    <col min="2579" max="2816" width="9.140625" style="131"/>
    <col min="2817" max="2817" width="12.7109375" style="131" customWidth="1"/>
    <col min="2818" max="2818" width="43" style="131" bestFit="1" customWidth="1"/>
    <col min="2819" max="2819" width="12.85546875" style="131" bestFit="1" customWidth="1"/>
    <col min="2820" max="2820" width="12.42578125" style="131" customWidth="1"/>
    <col min="2821" max="2821" width="10.28515625" style="131" customWidth="1"/>
    <col min="2822" max="2822" width="10.140625" style="131" bestFit="1" customWidth="1"/>
    <col min="2823" max="2823" width="10.42578125" style="131" bestFit="1" customWidth="1"/>
    <col min="2824" max="2824" width="15" style="131" bestFit="1" customWidth="1"/>
    <col min="2825" max="2825" width="9.42578125" style="131" bestFit="1" customWidth="1"/>
    <col min="2826" max="2826" width="13" style="131" bestFit="1" customWidth="1"/>
    <col min="2827" max="2827" width="16.28515625" style="131" customWidth="1"/>
    <col min="2828" max="2828" width="14" style="131" bestFit="1" customWidth="1"/>
    <col min="2829" max="2829" width="17.85546875" style="131" bestFit="1" customWidth="1"/>
    <col min="2830" max="2830" width="9.140625" style="131"/>
    <col min="2831" max="2831" width="15.7109375" style="131" bestFit="1" customWidth="1"/>
    <col min="2832" max="2832" width="11" style="131" customWidth="1"/>
    <col min="2833" max="2833" width="10.28515625" style="131" customWidth="1"/>
    <col min="2834" max="2834" width="13.85546875" style="131" customWidth="1"/>
    <col min="2835" max="3072" width="9.140625" style="131"/>
    <col min="3073" max="3073" width="12.7109375" style="131" customWidth="1"/>
    <col min="3074" max="3074" width="43" style="131" bestFit="1" customWidth="1"/>
    <col min="3075" max="3075" width="12.85546875" style="131" bestFit="1" customWidth="1"/>
    <col min="3076" max="3076" width="12.42578125" style="131" customWidth="1"/>
    <col min="3077" max="3077" width="10.28515625" style="131" customWidth="1"/>
    <col min="3078" max="3078" width="10.140625" style="131" bestFit="1" customWidth="1"/>
    <col min="3079" max="3079" width="10.42578125" style="131" bestFit="1" customWidth="1"/>
    <col min="3080" max="3080" width="15" style="131" bestFit="1" customWidth="1"/>
    <col min="3081" max="3081" width="9.42578125" style="131" bestFit="1" customWidth="1"/>
    <col min="3082" max="3082" width="13" style="131" bestFit="1" customWidth="1"/>
    <col min="3083" max="3083" width="16.28515625" style="131" customWidth="1"/>
    <col min="3084" max="3084" width="14" style="131" bestFit="1" customWidth="1"/>
    <col min="3085" max="3085" width="17.85546875" style="131" bestFit="1" customWidth="1"/>
    <col min="3086" max="3086" width="9.140625" style="131"/>
    <col min="3087" max="3087" width="15.7109375" style="131" bestFit="1" customWidth="1"/>
    <col min="3088" max="3088" width="11" style="131" customWidth="1"/>
    <col min="3089" max="3089" width="10.28515625" style="131" customWidth="1"/>
    <col min="3090" max="3090" width="13.85546875" style="131" customWidth="1"/>
    <col min="3091" max="3328" width="9.140625" style="131"/>
    <col min="3329" max="3329" width="12.7109375" style="131" customWidth="1"/>
    <col min="3330" max="3330" width="43" style="131" bestFit="1" customWidth="1"/>
    <col min="3331" max="3331" width="12.85546875" style="131" bestFit="1" customWidth="1"/>
    <col min="3332" max="3332" width="12.42578125" style="131" customWidth="1"/>
    <col min="3333" max="3333" width="10.28515625" style="131" customWidth="1"/>
    <col min="3334" max="3334" width="10.140625" style="131" bestFit="1" customWidth="1"/>
    <col min="3335" max="3335" width="10.42578125" style="131" bestFit="1" customWidth="1"/>
    <col min="3336" max="3336" width="15" style="131" bestFit="1" customWidth="1"/>
    <col min="3337" max="3337" width="9.42578125" style="131" bestFit="1" customWidth="1"/>
    <col min="3338" max="3338" width="13" style="131" bestFit="1" customWidth="1"/>
    <col min="3339" max="3339" width="16.28515625" style="131" customWidth="1"/>
    <col min="3340" max="3340" width="14" style="131" bestFit="1" customWidth="1"/>
    <col min="3341" max="3341" width="17.85546875" style="131" bestFit="1" customWidth="1"/>
    <col min="3342" max="3342" width="9.140625" style="131"/>
    <col min="3343" max="3343" width="15.7109375" style="131" bestFit="1" customWidth="1"/>
    <col min="3344" max="3344" width="11" style="131" customWidth="1"/>
    <col min="3345" max="3345" width="10.28515625" style="131" customWidth="1"/>
    <col min="3346" max="3346" width="13.85546875" style="131" customWidth="1"/>
    <col min="3347" max="3584" width="9.140625" style="131"/>
    <col min="3585" max="3585" width="12.7109375" style="131" customWidth="1"/>
    <col min="3586" max="3586" width="43" style="131" bestFit="1" customWidth="1"/>
    <col min="3587" max="3587" width="12.85546875" style="131" bestFit="1" customWidth="1"/>
    <col min="3588" max="3588" width="12.42578125" style="131" customWidth="1"/>
    <col min="3589" max="3589" width="10.28515625" style="131" customWidth="1"/>
    <col min="3590" max="3590" width="10.140625" style="131" bestFit="1" customWidth="1"/>
    <col min="3591" max="3591" width="10.42578125" style="131" bestFit="1" customWidth="1"/>
    <col min="3592" max="3592" width="15" style="131" bestFit="1" customWidth="1"/>
    <col min="3593" max="3593" width="9.42578125" style="131" bestFit="1" customWidth="1"/>
    <col min="3594" max="3594" width="13" style="131" bestFit="1" customWidth="1"/>
    <col min="3595" max="3595" width="16.28515625" style="131" customWidth="1"/>
    <col min="3596" max="3596" width="14" style="131" bestFit="1" customWidth="1"/>
    <col min="3597" max="3597" width="17.85546875" style="131" bestFit="1" customWidth="1"/>
    <col min="3598" max="3598" width="9.140625" style="131"/>
    <col min="3599" max="3599" width="15.7109375" style="131" bestFit="1" customWidth="1"/>
    <col min="3600" max="3600" width="11" style="131" customWidth="1"/>
    <col min="3601" max="3601" width="10.28515625" style="131" customWidth="1"/>
    <col min="3602" max="3602" width="13.85546875" style="131" customWidth="1"/>
    <col min="3603" max="3840" width="9.140625" style="131"/>
    <col min="3841" max="3841" width="12.7109375" style="131" customWidth="1"/>
    <col min="3842" max="3842" width="43" style="131" bestFit="1" customWidth="1"/>
    <col min="3843" max="3843" width="12.85546875" style="131" bestFit="1" customWidth="1"/>
    <col min="3844" max="3844" width="12.42578125" style="131" customWidth="1"/>
    <col min="3845" max="3845" width="10.28515625" style="131" customWidth="1"/>
    <col min="3846" max="3846" width="10.140625" style="131" bestFit="1" customWidth="1"/>
    <col min="3847" max="3847" width="10.42578125" style="131" bestFit="1" customWidth="1"/>
    <col min="3848" max="3848" width="15" style="131" bestFit="1" customWidth="1"/>
    <col min="3849" max="3849" width="9.42578125" style="131" bestFit="1" customWidth="1"/>
    <col min="3850" max="3850" width="13" style="131" bestFit="1" customWidth="1"/>
    <col min="3851" max="3851" width="16.28515625" style="131" customWidth="1"/>
    <col min="3852" max="3852" width="14" style="131" bestFit="1" customWidth="1"/>
    <col min="3853" max="3853" width="17.85546875" style="131" bestFit="1" customWidth="1"/>
    <col min="3854" max="3854" width="9.140625" style="131"/>
    <col min="3855" max="3855" width="15.7109375" style="131" bestFit="1" customWidth="1"/>
    <col min="3856" max="3856" width="11" style="131" customWidth="1"/>
    <col min="3857" max="3857" width="10.28515625" style="131" customWidth="1"/>
    <col min="3858" max="3858" width="13.85546875" style="131" customWidth="1"/>
    <col min="3859" max="4096" width="9.140625" style="131"/>
    <col min="4097" max="4097" width="12.7109375" style="131" customWidth="1"/>
    <col min="4098" max="4098" width="43" style="131" bestFit="1" customWidth="1"/>
    <col min="4099" max="4099" width="12.85546875" style="131" bestFit="1" customWidth="1"/>
    <col min="4100" max="4100" width="12.42578125" style="131" customWidth="1"/>
    <col min="4101" max="4101" width="10.28515625" style="131" customWidth="1"/>
    <col min="4102" max="4102" width="10.140625" style="131" bestFit="1" customWidth="1"/>
    <col min="4103" max="4103" width="10.42578125" style="131" bestFit="1" customWidth="1"/>
    <col min="4104" max="4104" width="15" style="131" bestFit="1" customWidth="1"/>
    <col min="4105" max="4105" width="9.42578125" style="131" bestFit="1" customWidth="1"/>
    <col min="4106" max="4106" width="13" style="131" bestFit="1" customWidth="1"/>
    <col min="4107" max="4107" width="16.28515625" style="131" customWidth="1"/>
    <col min="4108" max="4108" width="14" style="131" bestFit="1" customWidth="1"/>
    <col min="4109" max="4109" width="17.85546875" style="131" bestFit="1" customWidth="1"/>
    <col min="4110" max="4110" width="9.140625" style="131"/>
    <col min="4111" max="4111" width="15.7109375" style="131" bestFit="1" customWidth="1"/>
    <col min="4112" max="4112" width="11" style="131" customWidth="1"/>
    <col min="4113" max="4113" width="10.28515625" style="131" customWidth="1"/>
    <col min="4114" max="4114" width="13.85546875" style="131" customWidth="1"/>
    <col min="4115" max="4352" width="9.140625" style="131"/>
    <col min="4353" max="4353" width="12.7109375" style="131" customWidth="1"/>
    <col min="4354" max="4354" width="43" style="131" bestFit="1" customWidth="1"/>
    <col min="4355" max="4355" width="12.85546875" style="131" bestFit="1" customWidth="1"/>
    <col min="4356" max="4356" width="12.42578125" style="131" customWidth="1"/>
    <col min="4357" max="4357" width="10.28515625" style="131" customWidth="1"/>
    <col min="4358" max="4358" width="10.140625" style="131" bestFit="1" customWidth="1"/>
    <col min="4359" max="4359" width="10.42578125" style="131" bestFit="1" customWidth="1"/>
    <col min="4360" max="4360" width="15" style="131" bestFit="1" customWidth="1"/>
    <col min="4361" max="4361" width="9.42578125" style="131" bestFit="1" customWidth="1"/>
    <col min="4362" max="4362" width="13" style="131" bestFit="1" customWidth="1"/>
    <col min="4363" max="4363" width="16.28515625" style="131" customWidth="1"/>
    <col min="4364" max="4364" width="14" style="131" bestFit="1" customWidth="1"/>
    <col min="4365" max="4365" width="17.85546875" style="131" bestFit="1" customWidth="1"/>
    <col min="4366" max="4366" width="9.140625" style="131"/>
    <col min="4367" max="4367" width="15.7109375" style="131" bestFit="1" customWidth="1"/>
    <col min="4368" max="4368" width="11" style="131" customWidth="1"/>
    <col min="4369" max="4369" width="10.28515625" style="131" customWidth="1"/>
    <col min="4370" max="4370" width="13.85546875" style="131" customWidth="1"/>
    <col min="4371" max="4608" width="9.140625" style="131"/>
    <col min="4609" max="4609" width="12.7109375" style="131" customWidth="1"/>
    <col min="4610" max="4610" width="43" style="131" bestFit="1" customWidth="1"/>
    <col min="4611" max="4611" width="12.85546875" style="131" bestFit="1" customWidth="1"/>
    <col min="4612" max="4612" width="12.42578125" style="131" customWidth="1"/>
    <col min="4613" max="4613" width="10.28515625" style="131" customWidth="1"/>
    <col min="4614" max="4614" width="10.140625" style="131" bestFit="1" customWidth="1"/>
    <col min="4615" max="4615" width="10.42578125" style="131" bestFit="1" customWidth="1"/>
    <col min="4616" max="4616" width="15" style="131" bestFit="1" customWidth="1"/>
    <col min="4617" max="4617" width="9.42578125" style="131" bestFit="1" customWidth="1"/>
    <col min="4618" max="4618" width="13" style="131" bestFit="1" customWidth="1"/>
    <col min="4619" max="4619" width="16.28515625" style="131" customWidth="1"/>
    <col min="4620" max="4620" width="14" style="131" bestFit="1" customWidth="1"/>
    <col min="4621" max="4621" width="17.85546875" style="131" bestFit="1" customWidth="1"/>
    <col min="4622" max="4622" width="9.140625" style="131"/>
    <col min="4623" max="4623" width="15.7109375" style="131" bestFit="1" customWidth="1"/>
    <col min="4624" max="4624" width="11" style="131" customWidth="1"/>
    <col min="4625" max="4625" width="10.28515625" style="131" customWidth="1"/>
    <col min="4626" max="4626" width="13.85546875" style="131" customWidth="1"/>
    <col min="4627" max="4864" width="9.140625" style="131"/>
    <col min="4865" max="4865" width="12.7109375" style="131" customWidth="1"/>
    <col min="4866" max="4866" width="43" style="131" bestFit="1" customWidth="1"/>
    <col min="4867" max="4867" width="12.85546875" style="131" bestFit="1" customWidth="1"/>
    <col min="4868" max="4868" width="12.42578125" style="131" customWidth="1"/>
    <col min="4869" max="4869" width="10.28515625" style="131" customWidth="1"/>
    <col min="4870" max="4870" width="10.140625" style="131" bestFit="1" customWidth="1"/>
    <col min="4871" max="4871" width="10.42578125" style="131" bestFit="1" customWidth="1"/>
    <col min="4872" max="4872" width="15" style="131" bestFit="1" customWidth="1"/>
    <col min="4873" max="4873" width="9.42578125" style="131" bestFit="1" customWidth="1"/>
    <col min="4874" max="4874" width="13" style="131" bestFit="1" customWidth="1"/>
    <col min="4875" max="4875" width="16.28515625" style="131" customWidth="1"/>
    <col min="4876" max="4876" width="14" style="131" bestFit="1" customWidth="1"/>
    <col min="4877" max="4877" width="17.85546875" style="131" bestFit="1" customWidth="1"/>
    <col min="4878" max="4878" width="9.140625" style="131"/>
    <col min="4879" max="4879" width="15.7109375" style="131" bestFit="1" customWidth="1"/>
    <col min="4880" max="4880" width="11" style="131" customWidth="1"/>
    <col min="4881" max="4881" width="10.28515625" style="131" customWidth="1"/>
    <col min="4882" max="4882" width="13.85546875" style="131" customWidth="1"/>
    <col min="4883" max="5120" width="9.140625" style="131"/>
    <col min="5121" max="5121" width="12.7109375" style="131" customWidth="1"/>
    <col min="5122" max="5122" width="43" style="131" bestFit="1" customWidth="1"/>
    <col min="5123" max="5123" width="12.85546875" style="131" bestFit="1" customWidth="1"/>
    <col min="5124" max="5124" width="12.42578125" style="131" customWidth="1"/>
    <col min="5125" max="5125" width="10.28515625" style="131" customWidth="1"/>
    <col min="5126" max="5126" width="10.140625" style="131" bestFit="1" customWidth="1"/>
    <col min="5127" max="5127" width="10.42578125" style="131" bestFit="1" customWidth="1"/>
    <col min="5128" max="5128" width="15" style="131" bestFit="1" customWidth="1"/>
    <col min="5129" max="5129" width="9.42578125" style="131" bestFit="1" customWidth="1"/>
    <col min="5130" max="5130" width="13" style="131" bestFit="1" customWidth="1"/>
    <col min="5131" max="5131" width="16.28515625" style="131" customWidth="1"/>
    <col min="5132" max="5132" width="14" style="131" bestFit="1" customWidth="1"/>
    <col min="5133" max="5133" width="17.85546875" style="131" bestFit="1" customWidth="1"/>
    <col min="5134" max="5134" width="9.140625" style="131"/>
    <col min="5135" max="5135" width="15.7109375" style="131" bestFit="1" customWidth="1"/>
    <col min="5136" max="5136" width="11" style="131" customWidth="1"/>
    <col min="5137" max="5137" width="10.28515625" style="131" customWidth="1"/>
    <col min="5138" max="5138" width="13.85546875" style="131" customWidth="1"/>
    <col min="5139" max="5376" width="9.140625" style="131"/>
    <col min="5377" max="5377" width="12.7109375" style="131" customWidth="1"/>
    <col min="5378" max="5378" width="43" style="131" bestFit="1" customWidth="1"/>
    <col min="5379" max="5379" width="12.85546875" style="131" bestFit="1" customWidth="1"/>
    <col min="5380" max="5380" width="12.42578125" style="131" customWidth="1"/>
    <col min="5381" max="5381" width="10.28515625" style="131" customWidth="1"/>
    <col min="5382" max="5382" width="10.140625" style="131" bestFit="1" customWidth="1"/>
    <col min="5383" max="5383" width="10.42578125" style="131" bestFit="1" customWidth="1"/>
    <col min="5384" max="5384" width="15" style="131" bestFit="1" customWidth="1"/>
    <col min="5385" max="5385" width="9.42578125" style="131" bestFit="1" customWidth="1"/>
    <col min="5386" max="5386" width="13" style="131" bestFit="1" customWidth="1"/>
    <col min="5387" max="5387" width="16.28515625" style="131" customWidth="1"/>
    <col min="5388" max="5388" width="14" style="131" bestFit="1" customWidth="1"/>
    <col min="5389" max="5389" width="17.85546875" style="131" bestFit="1" customWidth="1"/>
    <col min="5390" max="5390" width="9.140625" style="131"/>
    <col min="5391" max="5391" width="15.7109375" style="131" bestFit="1" customWidth="1"/>
    <col min="5392" max="5392" width="11" style="131" customWidth="1"/>
    <col min="5393" max="5393" width="10.28515625" style="131" customWidth="1"/>
    <col min="5394" max="5394" width="13.85546875" style="131" customWidth="1"/>
    <col min="5395" max="5632" width="9.140625" style="131"/>
    <col min="5633" max="5633" width="12.7109375" style="131" customWidth="1"/>
    <col min="5634" max="5634" width="43" style="131" bestFit="1" customWidth="1"/>
    <col min="5635" max="5635" width="12.85546875" style="131" bestFit="1" customWidth="1"/>
    <col min="5636" max="5636" width="12.42578125" style="131" customWidth="1"/>
    <col min="5637" max="5637" width="10.28515625" style="131" customWidth="1"/>
    <col min="5638" max="5638" width="10.140625" style="131" bestFit="1" customWidth="1"/>
    <col min="5639" max="5639" width="10.42578125" style="131" bestFit="1" customWidth="1"/>
    <col min="5640" max="5640" width="15" style="131" bestFit="1" customWidth="1"/>
    <col min="5641" max="5641" width="9.42578125" style="131" bestFit="1" customWidth="1"/>
    <col min="5642" max="5642" width="13" style="131" bestFit="1" customWidth="1"/>
    <col min="5643" max="5643" width="16.28515625" style="131" customWidth="1"/>
    <col min="5644" max="5644" width="14" style="131" bestFit="1" customWidth="1"/>
    <col min="5645" max="5645" width="17.85546875" style="131" bestFit="1" customWidth="1"/>
    <col min="5646" max="5646" width="9.140625" style="131"/>
    <col min="5647" max="5647" width="15.7109375" style="131" bestFit="1" customWidth="1"/>
    <col min="5648" max="5648" width="11" style="131" customWidth="1"/>
    <col min="5649" max="5649" width="10.28515625" style="131" customWidth="1"/>
    <col min="5650" max="5650" width="13.85546875" style="131" customWidth="1"/>
    <col min="5651" max="5888" width="9.140625" style="131"/>
    <col min="5889" max="5889" width="12.7109375" style="131" customWidth="1"/>
    <col min="5890" max="5890" width="43" style="131" bestFit="1" customWidth="1"/>
    <col min="5891" max="5891" width="12.85546875" style="131" bestFit="1" customWidth="1"/>
    <col min="5892" max="5892" width="12.42578125" style="131" customWidth="1"/>
    <col min="5893" max="5893" width="10.28515625" style="131" customWidth="1"/>
    <col min="5894" max="5894" width="10.140625" style="131" bestFit="1" customWidth="1"/>
    <col min="5895" max="5895" width="10.42578125" style="131" bestFit="1" customWidth="1"/>
    <col min="5896" max="5896" width="15" style="131" bestFit="1" customWidth="1"/>
    <col min="5897" max="5897" width="9.42578125" style="131" bestFit="1" customWidth="1"/>
    <col min="5898" max="5898" width="13" style="131" bestFit="1" customWidth="1"/>
    <col min="5899" max="5899" width="16.28515625" style="131" customWidth="1"/>
    <col min="5900" max="5900" width="14" style="131" bestFit="1" customWidth="1"/>
    <col min="5901" max="5901" width="17.85546875" style="131" bestFit="1" customWidth="1"/>
    <col min="5902" max="5902" width="9.140625" style="131"/>
    <col min="5903" max="5903" width="15.7109375" style="131" bestFit="1" customWidth="1"/>
    <col min="5904" max="5904" width="11" style="131" customWidth="1"/>
    <col min="5905" max="5905" width="10.28515625" style="131" customWidth="1"/>
    <col min="5906" max="5906" width="13.85546875" style="131" customWidth="1"/>
    <col min="5907" max="6144" width="9.140625" style="131"/>
    <col min="6145" max="6145" width="12.7109375" style="131" customWidth="1"/>
    <col min="6146" max="6146" width="43" style="131" bestFit="1" customWidth="1"/>
    <col min="6147" max="6147" width="12.85546875" style="131" bestFit="1" customWidth="1"/>
    <col min="6148" max="6148" width="12.42578125" style="131" customWidth="1"/>
    <col min="6149" max="6149" width="10.28515625" style="131" customWidth="1"/>
    <col min="6150" max="6150" width="10.140625" style="131" bestFit="1" customWidth="1"/>
    <col min="6151" max="6151" width="10.42578125" style="131" bestFit="1" customWidth="1"/>
    <col min="6152" max="6152" width="15" style="131" bestFit="1" customWidth="1"/>
    <col min="6153" max="6153" width="9.42578125" style="131" bestFit="1" customWidth="1"/>
    <col min="6154" max="6154" width="13" style="131" bestFit="1" customWidth="1"/>
    <col min="6155" max="6155" width="16.28515625" style="131" customWidth="1"/>
    <col min="6156" max="6156" width="14" style="131" bestFit="1" customWidth="1"/>
    <col min="6157" max="6157" width="17.85546875" style="131" bestFit="1" customWidth="1"/>
    <col min="6158" max="6158" width="9.140625" style="131"/>
    <col min="6159" max="6159" width="15.7109375" style="131" bestFit="1" customWidth="1"/>
    <col min="6160" max="6160" width="11" style="131" customWidth="1"/>
    <col min="6161" max="6161" width="10.28515625" style="131" customWidth="1"/>
    <col min="6162" max="6162" width="13.85546875" style="131" customWidth="1"/>
    <col min="6163" max="6400" width="9.140625" style="131"/>
    <col min="6401" max="6401" width="12.7109375" style="131" customWidth="1"/>
    <col min="6402" max="6402" width="43" style="131" bestFit="1" customWidth="1"/>
    <col min="6403" max="6403" width="12.85546875" style="131" bestFit="1" customWidth="1"/>
    <col min="6404" max="6404" width="12.42578125" style="131" customWidth="1"/>
    <col min="6405" max="6405" width="10.28515625" style="131" customWidth="1"/>
    <col min="6406" max="6406" width="10.140625" style="131" bestFit="1" customWidth="1"/>
    <col min="6407" max="6407" width="10.42578125" style="131" bestFit="1" customWidth="1"/>
    <col min="6408" max="6408" width="15" style="131" bestFit="1" customWidth="1"/>
    <col min="6409" max="6409" width="9.42578125" style="131" bestFit="1" customWidth="1"/>
    <col min="6410" max="6410" width="13" style="131" bestFit="1" customWidth="1"/>
    <col min="6411" max="6411" width="16.28515625" style="131" customWidth="1"/>
    <col min="6412" max="6412" width="14" style="131" bestFit="1" customWidth="1"/>
    <col min="6413" max="6413" width="17.85546875" style="131" bestFit="1" customWidth="1"/>
    <col min="6414" max="6414" width="9.140625" style="131"/>
    <col min="6415" max="6415" width="15.7109375" style="131" bestFit="1" customWidth="1"/>
    <col min="6416" max="6416" width="11" style="131" customWidth="1"/>
    <col min="6417" max="6417" width="10.28515625" style="131" customWidth="1"/>
    <col min="6418" max="6418" width="13.85546875" style="131" customWidth="1"/>
    <col min="6419" max="6656" width="9.140625" style="131"/>
    <col min="6657" max="6657" width="12.7109375" style="131" customWidth="1"/>
    <col min="6658" max="6658" width="43" style="131" bestFit="1" customWidth="1"/>
    <col min="6659" max="6659" width="12.85546875" style="131" bestFit="1" customWidth="1"/>
    <col min="6660" max="6660" width="12.42578125" style="131" customWidth="1"/>
    <col min="6661" max="6661" width="10.28515625" style="131" customWidth="1"/>
    <col min="6662" max="6662" width="10.140625" style="131" bestFit="1" customWidth="1"/>
    <col min="6663" max="6663" width="10.42578125" style="131" bestFit="1" customWidth="1"/>
    <col min="6664" max="6664" width="15" style="131" bestFit="1" customWidth="1"/>
    <col min="6665" max="6665" width="9.42578125" style="131" bestFit="1" customWidth="1"/>
    <col min="6666" max="6666" width="13" style="131" bestFit="1" customWidth="1"/>
    <col min="6667" max="6667" width="16.28515625" style="131" customWidth="1"/>
    <col min="6668" max="6668" width="14" style="131" bestFit="1" customWidth="1"/>
    <col min="6669" max="6669" width="17.85546875" style="131" bestFit="1" customWidth="1"/>
    <col min="6670" max="6670" width="9.140625" style="131"/>
    <col min="6671" max="6671" width="15.7109375" style="131" bestFit="1" customWidth="1"/>
    <col min="6672" max="6672" width="11" style="131" customWidth="1"/>
    <col min="6673" max="6673" width="10.28515625" style="131" customWidth="1"/>
    <col min="6674" max="6674" width="13.85546875" style="131" customWidth="1"/>
    <col min="6675" max="6912" width="9.140625" style="131"/>
    <col min="6913" max="6913" width="12.7109375" style="131" customWidth="1"/>
    <col min="6914" max="6914" width="43" style="131" bestFit="1" customWidth="1"/>
    <col min="6915" max="6915" width="12.85546875" style="131" bestFit="1" customWidth="1"/>
    <col min="6916" max="6916" width="12.42578125" style="131" customWidth="1"/>
    <col min="6917" max="6917" width="10.28515625" style="131" customWidth="1"/>
    <col min="6918" max="6918" width="10.140625" style="131" bestFit="1" customWidth="1"/>
    <col min="6919" max="6919" width="10.42578125" style="131" bestFit="1" customWidth="1"/>
    <col min="6920" max="6920" width="15" style="131" bestFit="1" customWidth="1"/>
    <col min="6921" max="6921" width="9.42578125" style="131" bestFit="1" customWidth="1"/>
    <col min="6922" max="6922" width="13" style="131" bestFit="1" customWidth="1"/>
    <col min="6923" max="6923" width="16.28515625" style="131" customWidth="1"/>
    <col min="6924" max="6924" width="14" style="131" bestFit="1" customWidth="1"/>
    <col min="6925" max="6925" width="17.85546875" style="131" bestFit="1" customWidth="1"/>
    <col min="6926" max="6926" width="9.140625" style="131"/>
    <col min="6927" max="6927" width="15.7109375" style="131" bestFit="1" customWidth="1"/>
    <col min="6928" max="6928" width="11" style="131" customWidth="1"/>
    <col min="6929" max="6929" width="10.28515625" style="131" customWidth="1"/>
    <col min="6930" max="6930" width="13.85546875" style="131" customWidth="1"/>
    <col min="6931" max="7168" width="9.140625" style="131"/>
    <col min="7169" max="7169" width="12.7109375" style="131" customWidth="1"/>
    <col min="7170" max="7170" width="43" style="131" bestFit="1" customWidth="1"/>
    <col min="7171" max="7171" width="12.85546875" style="131" bestFit="1" customWidth="1"/>
    <col min="7172" max="7172" width="12.42578125" style="131" customWidth="1"/>
    <col min="7173" max="7173" width="10.28515625" style="131" customWidth="1"/>
    <col min="7174" max="7174" width="10.140625" style="131" bestFit="1" customWidth="1"/>
    <col min="7175" max="7175" width="10.42578125" style="131" bestFit="1" customWidth="1"/>
    <col min="7176" max="7176" width="15" style="131" bestFit="1" customWidth="1"/>
    <col min="7177" max="7177" width="9.42578125" style="131" bestFit="1" customWidth="1"/>
    <col min="7178" max="7178" width="13" style="131" bestFit="1" customWidth="1"/>
    <col min="7179" max="7179" width="16.28515625" style="131" customWidth="1"/>
    <col min="7180" max="7180" width="14" style="131" bestFit="1" customWidth="1"/>
    <col min="7181" max="7181" width="17.85546875" style="131" bestFit="1" customWidth="1"/>
    <col min="7182" max="7182" width="9.140625" style="131"/>
    <col min="7183" max="7183" width="15.7109375" style="131" bestFit="1" customWidth="1"/>
    <col min="7184" max="7184" width="11" style="131" customWidth="1"/>
    <col min="7185" max="7185" width="10.28515625" style="131" customWidth="1"/>
    <col min="7186" max="7186" width="13.85546875" style="131" customWidth="1"/>
    <col min="7187" max="7424" width="9.140625" style="131"/>
    <col min="7425" max="7425" width="12.7109375" style="131" customWidth="1"/>
    <col min="7426" max="7426" width="43" style="131" bestFit="1" customWidth="1"/>
    <col min="7427" max="7427" width="12.85546875" style="131" bestFit="1" customWidth="1"/>
    <col min="7428" max="7428" width="12.42578125" style="131" customWidth="1"/>
    <col min="7429" max="7429" width="10.28515625" style="131" customWidth="1"/>
    <col min="7430" max="7430" width="10.140625" style="131" bestFit="1" customWidth="1"/>
    <col min="7431" max="7431" width="10.42578125" style="131" bestFit="1" customWidth="1"/>
    <col min="7432" max="7432" width="15" style="131" bestFit="1" customWidth="1"/>
    <col min="7433" max="7433" width="9.42578125" style="131" bestFit="1" customWidth="1"/>
    <col min="7434" max="7434" width="13" style="131" bestFit="1" customWidth="1"/>
    <col min="7435" max="7435" width="16.28515625" style="131" customWidth="1"/>
    <col min="7436" max="7436" width="14" style="131" bestFit="1" customWidth="1"/>
    <col min="7437" max="7437" width="17.85546875" style="131" bestFit="1" customWidth="1"/>
    <col min="7438" max="7438" width="9.140625" style="131"/>
    <col min="7439" max="7439" width="15.7109375" style="131" bestFit="1" customWidth="1"/>
    <col min="7440" max="7440" width="11" style="131" customWidth="1"/>
    <col min="7441" max="7441" width="10.28515625" style="131" customWidth="1"/>
    <col min="7442" max="7442" width="13.85546875" style="131" customWidth="1"/>
    <col min="7443" max="7680" width="9.140625" style="131"/>
    <col min="7681" max="7681" width="12.7109375" style="131" customWidth="1"/>
    <col min="7682" max="7682" width="43" style="131" bestFit="1" customWidth="1"/>
    <col min="7683" max="7683" width="12.85546875" style="131" bestFit="1" customWidth="1"/>
    <col min="7684" max="7684" width="12.42578125" style="131" customWidth="1"/>
    <col min="7685" max="7685" width="10.28515625" style="131" customWidth="1"/>
    <col min="7686" max="7686" width="10.140625" style="131" bestFit="1" customWidth="1"/>
    <col min="7687" max="7687" width="10.42578125" style="131" bestFit="1" customWidth="1"/>
    <col min="7688" max="7688" width="15" style="131" bestFit="1" customWidth="1"/>
    <col min="7689" max="7689" width="9.42578125" style="131" bestFit="1" customWidth="1"/>
    <col min="7690" max="7690" width="13" style="131" bestFit="1" customWidth="1"/>
    <col min="7691" max="7691" width="16.28515625" style="131" customWidth="1"/>
    <col min="7692" max="7692" width="14" style="131" bestFit="1" customWidth="1"/>
    <col min="7693" max="7693" width="17.85546875" style="131" bestFit="1" customWidth="1"/>
    <col min="7694" max="7694" width="9.140625" style="131"/>
    <col min="7695" max="7695" width="15.7109375" style="131" bestFit="1" customWidth="1"/>
    <col min="7696" max="7696" width="11" style="131" customWidth="1"/>
    <col min="7697" max="7697" width="10.28515625" style="131" customWidth="1"/>
    <col min="7698" max="7698" width="13.85546875" style="131" customWidth="1"/>
    <col min="7699" max="7936" width="9.140625" style="131"/>
    <col min="7937" max="7937" width="12.7109375" style="131" customWidth="1"/>
    <col min="7938" max="7938" width="43" style="131" bestFit="1" customWidth="1"/>
    <col min="7939" max="7939" width="12.85546875" style="131" bestFit="1" customWidth="1"/>
    <col min="7940" max="7940" width="12.42578125" style="131" customWidth="1"/>
    <col min="7941" max="7941" width="10.28515625" style="131" customWidth="1"/>
    <col min="7942" max="7942" width="10.140625" style="131" bestFit="1" customWidth="1"/>
    <col min="7943" max="7943" width="10.42578125" style="131" bestFit="1" customWidth="1"/>
    <col min="7944" max="7944" width="15" style="131" bestFit="1" customWidth="1"/>
    <col min="7945" max="7945" width="9.42578125" style="131" bestFit="1" customWidth="1"/>
    <col min="7946" max="7946" width="13" style="131" bestFit="1" customWidth="1"/>
    <col min="7947" max="7947" width="16.28515625" style="131" customWidth="1"/>
    <col min="7948" max="7948" width="14" style="131" bestFit="1" customWidth="1"/>
    <col min="7949" max="7949" width="17.85546875" style="131" bestFit="1" customWidth="1"/>
    <col min="7950" max="7950" width="9.140625" style="131"/>
    <col min="7951" max="7951" width="15.7109375" style="131" bestFit="1" customWidth="1"/>
    <col min="7952" max="7952" width="11" style="131" customWidth="1"/>
    <col min="7953" max="7953" width="10.28515625" style="131" customWidth="1"/>
    <col min="7954" max="7954" width="13.85546875" style="131" customWidth="1"/>
    <col min="7955" max="8192" width="9.140625" style="131"/>
    <col min="8193" max="8193" width="12.7109375" style="131" customWidth="1"/>
    <col min="8194" max="8194" width="43" style="131" bestFit="1" customWidth="1"/>
    <col min="8195" max="8195" width="12.85546875" style="131" bestFit="1" customWidth="1"/>
    <col min="8196" max="8196" width="12.42578125" style="131" customWidth="1"/>
    <col min="8197" max="8197" width="10.28515625" style="131" customWidth="1"/>
    <col min="8198" max="8198" width="10.140625" style="131" bestFit="1" customWidth="1"/>
    <col min="8199" max="8199" width="10.42578125" style="131" bestFit="1" customWidth="1"/>
    <col min="8200" max="8200" width="15" style="131" bestFit="1" customWidth="1"/>
    <col min="8201" max="8201" width="9.42578125" style="131" bestFit="1" customWidth="1"/>
    <col min="8202" max="8202" width="13" style="131" bestFit="1" customWidth="1"/>
    <col min="8203" max="8203" width="16.28515625" style="131" customWidth="1"/>
    <col min="8204" max="8204" width="14" style="131" bestFit="1" customWidth="1"/>
    <col min="8205" max="8205" width="17.85546875" style="131" bestFit="1" customWidth="1"/>
    <col min="8206" max="8206" width="9.140625" style="131"/>
    <col min="8207" max="8207" width="15.7109375" style="131" bestFit="1" customWidth="1"/>
    <col min="8208" max="8208" width="11" style="131" customWidth="1"/>
    <col min="8209" max="8209" width="10.28515625" style="131" customWidth="1"/>
    <col min="8210" max="8210" width="13.85546875" style="131" customWidth="1"/>
    <col min="8211" max="8448" width="9.140625" style="131"/>
    <col min="8449" max="8449" width="12.7109375" style="131" customWidth="1"/>
    <col min="8450" max="8450" width="43" style="131" bestFit="1" customWidth="1"/>
    <col min="8451" max="8451" width="12.85546875" style="131" bestFit="1" customWidth="1"/>
    <col min="8452" max="8452" width="12.42578125" style="131" customWidth="1"/>
    <col min="8453" max="8453" width="10.28515625" style="131" customWidth="1"/>
    <col min="8454" max="8454" width="10.140625" style="131" bestFit="1" customWidth="1"/>
    <col min="8455" max="8455" width="10.42578125" style="131" bestFit="1" customWidth="1"/>
    <col min="8456" max="8456" width="15" style="131" bestFit="1" customWidth="1"/>
    <col min="8457" max="8457" width="9.42578125" style="131" bestFit="1" customWidth="1"/>
    <col min="8458" max="8458" width="13" style="131" bestFit="1" customWidth="1"/>
    <col min="8459" max="8459" width="16.28515625" style="131" customWidth="1"/>
    <col min="8460" max="8460" width="14" style="131" bestFit="1" customWidth="1"/>
    <col min="8461" max="8461" width="17.85546875" style="131" bestFit="1" customWidth="1"/>
    <col min="8462" max="8462" width="9.140625" style="131"/>
    <col min="8463" max="8463" width="15.7109375" style="131" bestFit="1" customWidth="1"/>
    <col min="8464" max="8464" width="11" style="131" customWidth="1"/>
    <col min="8465" max="8465" width="10.28515625" style="131" customWidth="1"/>
    <col min="8466" max="8466" width="13.85546875" style="131" customWidth="1"/>
    <col min="8467" max="8704" width="9.140625" style="131"/>
    <col min="8705" max="8705" width="12.7109375" style="131" customWidth="1"/>
    <col min="8706" max="8706" width="43" style="131" bestFit="1" customWidth="1"/>
    <col min="8707" max="8707" width="12.85546875" style="131" bestFit="1" customWidth="1"/>
    <col min="8708" max="8708" width="12.42578125" style="131" customWidth="1"/>
    <col min="8709" max="8709" width="10.28515625" style="131" customWidth="1"/>
    <col min="8710" max="8710" width="10.140625" style="131" bestFit="1" customWidth="1"/>
    <col min="8711" max="8711" width="10.42578125" style="131" bestFit="1" customWidth="1"/>
    <col min="8712" max="8712" width="15" style="131" bestFit="1" customWidth="1"/>
    <col min="8713" max="8713" width="9.42578125" style="131" bestFit="1" customWidth="1"/>
    <col min="8714" max="8714" width="13" style="131" bestFit="1" customWidth="1"/>
    <col min="8715" max="8715" width="16.28515625" style="131" customWidth="1"/>
    <col min="8716" max="8716" width="14" style="131" bestFit="1" customWidth="1"/>
    <col min="8717" max="8717" width="17.85546875" style="131" bestFit="1" customWidth="1"/>
    <col min="8718" max="8718" width="9.140625" style="131"/>
    <col min="8719" max="8719" width="15.7109375" style="131" bestFit="1" customWidth="1"/>
    <col min="8720" max="8720" width="11" style="131" customWidth="1"/>
    <col min="8721" max="8721" width="10.28515625" style="131" customWidth="1"/>
    <col min="8722" max="8722" width="13.85546875" style="131" customWidth="1"/>
    <col min="8723" max="8960" width="9.140625" style="131"/>
    <col min="8961" max="8961" width="12.7109375" style="131" customWidth="1"/>
    <col min="8962" max="8962" width="43" style="131" bestFit="1" customWidth="1"/>
    <col min="8963" max="8963" width="12.85546875" style="131" bestFit="1" customWidth="1"/>
    <col min="8964" max="8964" width="12.42578125" style="131" customWidth="1"/>
    <col min="8965" max="8965" width="10.28515625" style="131" customWidth="1"/>
    <col min="8966" max="8966" width="10.140625" style="131" bestFit="1" customWidth="1"/>
    <col min="8967" max="8967" width="10.42578125" style="131" bestFit="1" customWidth="1"/>
    <col min="8968" max="8968" width="15" style="131" bestFit="1" customWidth="1"/>
    <col min="8969" max="8969" width="9.42578125" style="131" bestFit="1" customWidth="1"/>
    <col min="8970" max="8970" width="13" style="131" bestFit="1" customWidth="1"/>
    <col min="8971" max="8971" width="16.28515625" style="131" customWidth="1"/>
    <col min="8972" max="8972" width="14" style="131" bestFit="1" customWidth="1"/>
    <col min="8973" max="8973" width="17.85546875" style="131" bestFit="1" customWidth="1"/>
    <col min="8974" max="8974" width="9.140625" style="131"/>
    <col min="8975" max="8975" width="15.7109375" style="131" bestFit="1" customWidth="1"/>
    <col min="8976" max="8976" width="11" style="131" customWidth="1"/>
    <col min="8977" max="8977" width="10.28515625" style="131" customWidth="1"/>
    <col min="8978" max="8978" width="13.85546875" style="131" customWidth="1"/>
    <col min="8979" max="9216" width="9.140625" style="131"/>
    <col min="9217" max="9217" width="12.7109375" style="131" customWidth="1"/>
    <col min="9218" max="9218" width="43" style="131" bestFit="1" customWidth="1"/>
    <col min="9219" max="9219" width="12.85546875" style="131" bestFit="1" customWidth="1"/>
    <col min="9220" max="9220" width="12.42578125" style="131" customWidth="1"/>
    <col min="9221" max="9221" width="10.28515625" style="131" customWidth="1"/>
    <col min="9222" max="9222" width="10.140625" style="131" bestFit="1" customWidth="1"/>
    <col min="9223" max="9223" width="10.42578125" style="131" bestFit="1" customWidth="1"/>
    <col min="9224" max="9224" width="15" style="131" bestFit="1" customWidth="1"/>
    <col min="9225" max="9225" width="9.42578125" style="131" bestFit="1" customWidth="1"/>
    <col min="9226" max="9226" width="13" style="131" bestFit="1" customWidth="1"/>
    <col min="9227" max="9227" width="16.28515625" style="131" customWidth="1"/>
    <col min="9228" max="9228" width="14" style="131" bestFit="1" customWidth="1"/>
    <col min="9229" max="9229" width="17.85546875" style="131" bestFit="1" customWidth="1"/>
    <col min="9230" max="9230" width="9.140625" style="131"/>
    <col min="9231" max="9231" width="15.7109375" style="131" bestFit="1" customWidth="1"/>
    <col min="9232" max="9232" width="11" style="131" customWidth="1"/>
    <col min="9233" max="9233" width="10.28515625" style="131" customWidth="1"/>
    <col min="9234" max="9234" width="13.85546875" style="131" customWidth="1"/>
    <col min="9235" max="9472" width="9.140625" style="131"/>
    <col min="9473" max="9473" width="12.7109375" style="131" customWidth="1"/>
    <col min="9474" max="9474" width="43" style="131" bestFit="1" customWidth="1"/>
    <col min="9475" max="9475" width="12.85546875" style="131" bestFit="1" customWidth="1"/>
    <col min="9476" max="9476" width="12.42578125" style="131" customWidth="1"/>
    <col min="9477" max="9477" width="10.28515625" style="131" customWidth="1"/>
    <col min="9478" max="9478" width="10.140625" style="131" bestFit="1" customWidth="1"/>
    <col min="9479" max="9479" width="10.42578125" style="131" bestFit="1" customWidth="1"/>
    <col min="9480" max="9480" width="15" style="131" bestFit="1" customWidth="1"/>
    <col min="9481" max="9481" width="9.42578125" style="131" bestFit="1" customWidth="1"/>
    <col min="9482" max="9482" width="13" style="131" bestFit="1" customWidth="1"/>
    <col min="9483" max="9483" width="16.28515625" style="131" customWidth="1"/>
    <col min="9484" max="9484" width="14" style="131" bestFit="1" customWidth="1"/>
    <col min="9485" max="9485" width="17.85546875" style="131" bestFit="1" customWidth="1"/>
    <col min="9486" max="9486" width="9.140625" style="131"/>
    <col min="9487" max="9487" width="15.7109375" style="131" bestFit="1" customWidth="1"/>
    <col min="9488" max="9488" width="11" style="131" customWidth="1"/>
    <col min="9489" max="9489" width="10.28515625" style="131" customWidth="1"/>
    <col min="9490" max="9490" width="13.85546875" style="131" customWidth="1"/>
    <col min="9491" max="9728" width="9.140625" style="131"/>
    <col min="9729" max="9729" width="12.7109375" style="131" customWidth="1"/>
    <col min="9730" max="9730" width="43" style="131" bestFit="1" customWidth="1"/>
    <col min="9731" max="9731" width="12.85546875" style="131" bestFit="1" customWidth="1"/>
    <col min="9732" max="9732" width="12.42578125" style="131" customWidth="1"/>
    <col min="9733" max="9733" width="10.28515625" style="131" customWidth="1"/>
    <col min="9734" max="9734" width="10.140625" style="131" bestFit="1" customWidth="1"/>
    <col min="9735" max="9735" width="10.42578125" style="131" bestFit="1" customWidth="1"/>
    <col min="9736" max="9736" width="15" style="131" bestFit="1" customWidth="1"/>
    <col min="9737" max="9737" width="9.42578125" style="131" bestFit="1" customWidth="1"/>
    <col min="9738" max="9738" width="13" style="131" bestFit="1" customWidth="1"/>
    <col min="9739" max="9739" width="16.28515625" style="131" customWidth="1"/>
    <col min="9740" max="9740" width="14" style="131" bestFit="1" customWidth="1"/>
    <col min="9741" max="9741" width="17.85546875" style="131" bestFit="1" customWidth="1"/>
    <col min="9742" max="9742" width="9.140625" style="131"/>
    <col min="9743" max="9743" width="15.7109375" style="131" bestFit="1" customWidth="1"/>
    <col min="9744" max="9744" width="11" style="131" customWidth="1"/>
    <col min="9745" max="9745" width="10.28515625" style="131" customWidth="1"/>
    <col min="9746" max="9746" width="13.85546875" style="131" customWidth="1"/>
    <col min="9747" max="9984" width="9.140625" style="131"/>
    <col min="9985" max="9985" width="12.7109375" style="131" customWidth="1"/>
    <col min="9986" max="9986" width="43" style="131" bestFit="1" customWidth="1"/>
    <col min="9987" max="9987" width="12.85546875" style="131" bestFit="1" customWidth="1"/>
    <col min="9988" max="9988" width="12.42578125" style="131" customWidth="1"/>
    <col min="9989" max="9989" width="10.28515625" style="131" customWidth="1"/>
    <col min="9990" max="9990" width="10.140625" style="131" bestFit="1" customWidth="1"/>
    <col min="9991" max="9991" width="10.42578125" style="131" bestFit="1" customWidth="1"/>
    <col min="9992" max="9992" width="15" style="131" bestFit="1" customWidth="1"/>
    <col min="9993" max="9993" width="9.42578125" style="131" bestFit="1" customWidth="1"/>
    <col min="9994" max="9994" width="13" style="131" bestFit="1" customWidth="1"/>
    <col min="9995" max="9995" width="16.28515625" style="131" customWidth="1"/>
    <col min="9996" max="9996" width="14" style="131" bestFit="1" customWidth="1"/>
    <col min="9997" max="9997" width="17.85546875" style="131" bestFit="1" customWidth="1"/>
    <col min="9998" max="9998" width="9.140625" style="131"/>
    <col min="9999" max="9999" width="15.7109375" style="131" bestFit="1" customWidth="1"/>
    <col min="10000" max="10000" width="11" style="131" customWidth="1"/>
    <col min="10001" max="10001" width="10.28515625" style="131" customWidth="1"/>
    <col min="10002" max="10002" width="13.85546875" style="131" customWidth="1"/>
    <col min="10003" max="10240" width="9.140625" style="131"/>
    <col min="10241" max="10241" width="12.7109375" style="131" customWidth="1"/>
    <col min="10242" max="10242" width="43" style="131" bestFit="1" customWidth="1"/>
    <col min="10243" max="10243" width="12.85546875" style="131" bestFit="1" customWidth="1"/>
    <col min="10244" max="10244" width="12.42578125" style="131" customWidth="1"/>
    <col min="10245" max="10245" width="10.28515625" style="131" customWidth="1"/>
    <col min="10246" max="10246" width="10.140625" style="131" bestFit="1" customWidth="1"/>
    <col min="10247" max="10247" width="10.42578125" style="131" bestFit="1" customWidth="1"/>
    <col min="10248" max="10248" width="15" style="131" bestFit="1" customWidth="1"/>
    <col min="10249" max="10249" width="9.42578125" style="131" bestFit="1" customWidth="1"/>
    <col min="10250" max="10250" width="13" style="131" bestFit="1" customWidth="1"/>
    <col min="10251" max="10251" width="16.28515625" style="131" customWidth="1"/>
    <col min="10252" max="10252" width="14" style="131" bestFit="1" customWidth="1"/>
    <col min="10253" max="10253" width="17.85546875" style="131" bestFit="1" customWidth="1"/>
    <col min="10254" max="10254" width="9.140625" style="131"/>
    <col min="10255" max="10255" width="15.7109375" style="131" bestFit="1" customWidth="1"/>
    <col min="10256" max="10256" width="11" style="131" customWidth="1"/>
    <col min="10257" max="10257" width="10.28515625" style="131" customWidth="1"/>
    <col min="10258" max="10258" width="13.85546875" style="131" customWidth="1"/>
    <col min="10259" max="10496" width="9.140625" style="131"/>
    <col min="10497" max="10497" width="12.7109375" style="131" customWidth="1"/>
    <col min="10498" max="10498" width="43" style="131" bestFit="1" customWidth="1"/>
    <col min="10499" max="10499" width="12.85546875" style="131" bestFit="1" customWidth="1"/>
    <col min="10500" max="10500" width="12.42578125" style="131" customWidth="1"/>
    <col min="10501" max="10501" width="10.28515625" style="131" customWidth="1"/>
    <col min="10502" max="10502" width="10.140625" style="131" bestFit="1" customWidth="1"/>
    <col min="10503" max="10503" width="10.42578125" style="131" bestFit="1" customWidth="1"/>
    <col min="10504" max="10504" width="15" style="131" bestFit="1" customWidth="1"/>
    <col min="10505" max="10505" width="9.42578125" style="131" bestFit="1" customWidth="1"/>
    <col min="10506" max="10506" width="13" style="131" bestFit="1" customWidth="1"/>
    <col min="10507" max="10507" width="16.28515625" style="131" customWidth="1"/>
    <col min="10508" max="10508" width="14" style="131" bestFit="1" customWidth="1"/>
    <col min="10509" max="10509" width="17.85546875" style="131" bestFit="1" customWidth="1"/>
    <col min="10510" max="10510" width="9.140625" style="131"/>
    <col min="10511" max="10511" width="15.7109375" style="131" bestFit="1" customWidth="1"/>
    <col min="10512" max="10512" width="11" style="131" customWidth="1"/>
    <col min="10513" max="10513" width="10.28515625" style="131" customWidth="1"/>
    <col min="10514" max="10514" width="13.85546875" style="131" customWidth="1"/>
    <col min="10515" max="10752" width="9.140625" style="131"/>
    <col min="10753" max="10753" width="12.7109375" style="131" customWidth="1"/>
    <col min="10754" max="10754" width="43" style="131" bestFit="1" customWidth="1"/>
    <col min="10755" max="10755" width="12.85546875" style="131" bestFit="1" customWidth="1"/>
    <col min="10756" max="10756" width="12.42578125" style="131" customWidth="1"/>
    <col min="10757" max="10757" width="10.28515625" style="131" customWidth="1"/>
    <col min="10758" max="10758" width="10.140625" style="131" bestFit="1" customWidth="1"/>
    <col min="10759" max="10759" width="10.42578125" style="131" bestFit="1" customWidth="1"/>
    <col min="10760" max="10760" width="15" style="131" bestFit="1" customWidth="1"/>
    <col min="10761" max="10761" width="9.42578125" style="131" bestFit="1" customWidth="1"/>
    <col min="10762" max="10762" width="13" style="131" bestFit="1" customWidth="1"/>
    <col min="10763" max="10763" width="16.28515625" style="131" customWidth="1"/>
    <col min="10764" max="10764" width="14" style="131" bestFit="1" customWidth="1"/>
    <col min="10765" max="10765" width="17.85546875" style="131" bestFit="1" customWidth="1"/>
    <col min="10766" max="10766" width="9.140625" style="131"/>
    <col min="10767" max="10767" width="15.7109375" style="131" bestFit="1" customWidth="1"/>
    <col min="10768" max="10768" width="11" style="131" customWidth="1"/>
    <col min="10769" max="10769" width="10.28515625" style="131" customWidth="1"/>
    <col min="10770" max="10770" width="13.85546875" style="131" customWidth="1"/>
    <col min="10771" max="11008" width="9.140625" style="131"/>
    <col min="11009" max="11009" width="12.7109375" style="131" customWidth="1"/>
    <col min="11010" max="11010" width="43" style="131" bestFit="1" customWidth="1"/>
    <col min="11011" max="11011" width="12.85546875" style="131" bestFit="1" customWidth="1"/>
    <col min="11012" max="11012" width="12.42578125" style="131" customWidth="1"/>
    <col min="11013" max="11013" width="10.28515625" style="131" customWidth="1"/>
    <col min="11014" max="11014" width="10.140625" style="131" bestFit="1" customWidth="1"/>
    <col min="11015" max="11015" width="10.42578125" style="131" bestFit="1" customWidth="1"/>
    <col min="11016" max="11016" width="15" style="131" bestFit="1" customWidth="1"/>
    <col min="11017" max="11017" width="9.42578125" style="131" bestFit="1" customWidth="1"/>
    <col min="11018" max="11018" width="13" style="131" bestFit="1" customWidth="1"/>
    <col min="11019" max="11019" width="16.28515625" style="131" customWidth="1"/>
    <col min="11020" max="11020" width="14" style="131" bestFit="1" customWidth="1"/>
    <col min="11021" max="11021" width="17.85546875" style="131" bestFit="1" customWidth="1"/>
    <col min="11022" max="11022" width="9.140625" style="131"/>
    <col min="11023" max="11023" width="15.7109375" style="131" bestFit="1" customWidth="1"/>
    <col min="11024" max="11024" width="11" style="131" customWidth="1"/>
    <col min="11025" max="11025" width="10.28515625" style="131" customWidth="1"/>
    <col min="11026" max="11026" width="13.85546875" style="131" customWidth="1"/>
    <col min="11027" max="11264" width="9.140625" style="131"/>
    <col min="11265" max="11265" width="12.7109375" style="131" customWidth="1"/>
    <col min="11266" max="11266" width="43" style="131" bestFit="1" customWidth="1"/>
    <col min="11267" max="11267" width="12.85546875" style="131" bestFit="1" customWidth="1"/>
    <col min="11268" max="11268" width="12.42578125" style="131" customWidth="1"/>
    <col min="11269" max="11269" width="10.28515625" style="131" customWidth="1"/>
    <col min="11270" max="11270" width="10.140625" style="131" bestFit="1" customWidth="1"/>
    <col min="11271" max="11271" width="10.42578125" style="131" bestFit="1" customWidth="1"/>
    <col min="11272" max="11272" width="15" style="131" bestFit="1" customWidth="1"/>
    <col min="11273" max="11273" width="9.42578125" style="131" bestFit="1" customWidth="1"/>
    <col min="11274" max="11274" width="13" style="131" bestFit="1" customWidth="1"/>
    <col min="11275" max="11275" width="16.28515625" style="131" customWidth="1"/>
    <col min="11276" max="11276" width="14" style="131" bestFit="1" customWidth="1"/>
    <col min="11277" max="11277" width="17.85546875" style="131" bestFit="1" customWidth="1"/>
    <col min="11278" max="11278" width="9.140625" style="131"/>
    <col min="11279" max="11279" width="15.7109375" style="131" bestFit="1" customWidth="1"/>
    <col min="11280" max="11280" width="11" style="131" customWidth="1"/>
    <col min="11281" max="11281" width="10.28515625" style="131" customWidth="1"/>
    <col min="11282" max="11282" width="13.85546875" style="131" customWidth="1"/>
    <col min="11283" max="11520" width="9.140625" style="131"/>
    <col min="11521" max="11521" width="12.7109375" style="131" customWidth="1"/>
    <col min="11522" max="11522" width="43" style="131" bestFit="1" customWidth="1"/>
    <col min="11523" max="11523" width="12.85546875" style="131" bestFit="1" customWidth="1"/>
    <col min="11524" max="11524" width="12.42578125" style="131" customWidth="1"/>
    <col min="11525" max="11525" width="10.28515625" style="131" customWidth="1"/>
    <col min="11526" max="11526" width="10.140625" style="131" bestFit="1" customWidth="1"/>
    <col min="11527" max="11527" width="10.42578125" style="131" bestFit="1" customWidth="1"/>
    <col min="11528" max="11528" width="15" style="131" bestFit="1" customWidth="1"/>
    <col min="11529" max="11529" width="9.42578125" style="131" bestFit="1" customWidth="1"/>
    <col min="11530" max="11530" width="13" style="131" bestFit="1" customWidth="1"/>
    <col min="11531" max="11531" width="16.28515625" style="131" customWidth="1"/>
    <col min="11532" max="11532" width="14" style="131" bestFit="1" customWidth="1"/>
    <col min="11533" max="11533" width="17.85546875" style="131" bestFit="1" customWidth="1"/>
    <col min="11534" max="11534" width="9.140625" style="131"/>
    <col min="11535" max="11535" width="15.7109375" style="131" bestFit="1" customWidth="1"/>
    <col min="11536" max="11536" width="11" style="131" customWidth="1"/>
    <col min="11537" max="11537" width="10.28515625" style="131" customWidth="1"/>
    <col min="11538" max="11538" width="13.85546875" style="131" customWidth="1"/>
    <col min="11539" max="11776" width="9.140625" style="131"/>
    <col min="11777" max="11777" width="12.7109375" style="131" customWidth="1"/>
    <col min="11778" max="11778" width="43" style="131" bestFit="1" customWidth="1"/>
    <col min="11779" max="11779" width="12.85546875" style="131" bestFit="1" customWidth="1"/>
    <col min="11780" max="11780" width="12.42578125" style="131" customWidth="1"/>
    <col min="11781" max="11781" width="10.28515625" style="131" customWidth="1"/>
    <col min="11782" max="11782" width="10.140625" style="131" bestFit="1" customWidth="1"/>
    <col min="11783" max="11783" width="10.42578125" style="131" bestFit="1" customWidth="1"/>
    <col min="11784" max="11784" width="15" style="131" bestFit="1" customWidth="1"/>
    <col min="11785" max="11785" width="9.42578125" style="131" bestFit="1" customWidth="1"/>
    <col min="11786" max="11786" width="13" style="131" bestFit="1" customWidth="1"/>
    <col min="11787" max="11787" width="16.28515625" style="131" customWidth="1"/>
    <col min="11788" max="11788" width="14" style="131" bestFit="1" customWidth="1"/>
    <col min="11789" max="11789" width="17.85546875" style="131" bestFit="1" customWidth="1"/>
    <col min="11790" max="11790" width="9.140625" style="131"/>
    <col min="11791" max="11791" width="15.7109375" style="131" bestFit="1" customWidth="1"/>
    <col min="11792" max="11792" width="11" style="131" customWidth="1"/>
    <col min="11793" max="11793" width="10.28515625" style="131" customWidth="1"/>
    <col min="11794" max="11794" width="13.85546875" style="131" customWidth="1"/>
    <col min="11795" max="12032" width="9.140625" style="131"/>
    <col min="12033" max="12033" width="12.7109375" style="131" customWidth="1"/>
    <col min="12034" max="12034" width="43" style="131" bestFit="1" customWidth="1"/>
    <col min="12035" max="12035" width="12.85546875" style="131" bestFit="1" customWidth="1"/>
    <col min="12036" max="12036" width="12.42578125" style="131" customWidth="1"/>
    <col min="12037" max="12037" width="10.28515625" style="131" customWidth="1"/>
    <col min="12038" max="12038" width="10.140625" style="131" bestFit="1" customWidth="1"/>
    <col min="12039" max="12039" width="10.42578125" style="131" bestFit="1" customWidth="1"/>
    <col min="12040" max="12040" width="15" style="131" bestFit="1" customWidth="1"/>
    <col min="12041" max="12041" width="9.42578125" style="131" bestFit="1" customWidth="1"/>
    <col min="12042" max="12042" width="13" style="131" bestFit="1" customWidth="1"/>
    <col min="12043" max="12043" width="16.28515625" style="131" customWidth="1"/>
    <col min="12044" max="12044" width="14" style="131" bestFit="1" customWidth="1"/>
    <col min="12045" max="12045" width="17.85546875" style="131" bestFit="1" customWidth="1"/>
    <col min="12046" max="12046" width="9.140625" style="131"/>
    <col min="12047" max="12047" width="15.7109375" style="131" bestFit="1" customWidth="1"/>
    <col min="12048" max="12048" width="11" style="131" customWidth="1"/>
    <col min="12049" max="12049" width="10.28515625" style="131" customWidth="1"/>
    <col min="12050" max="12050" width="13.85546875" style="131" customWidth="1"/>
    <col min="12051" max="12288" width="9.140625" style="131"/>
    <col min="12289" max="12289" width="12.7109375" style="131" customWidth="1"/>
    <col min="12290" max="12290" width="43" style="131" bestFit="1" customWidth="1"/>
    <col min="12291" max="12291" width="12.85546875" style="131" bestFit="1" customWidth="1"/>
    <col min="12292" max="12292" width="12.42578125" style="131" customWidth="1"/>
    <col min="12293" max="12293" width="10.28515625" style="131" customWidth="1"/>
    <col min="12294" max="12294" width="10.140625" style="131" bestFit="1" customWidth="1"/>
    <col min="12295" max="12295" width="10.42578125" style="131" bestFit="1" customWidth="1"/>
    <col min="12296" max="12296" width="15" style="131" bestFit="1" customWidth="1"/>
    <col min="12297" max="12297" width="9.42578125" style="131" bestFit="1" customWidth="1"/>
    <col min="12298" max="12298" width="13" style="131" bestFit="1" customWidth="1"/>
    <col min="12299" max="12299" width="16.28515625" style="131" customWidth="1"/>
    <col min="12300" max="12300" width="14" style="131" bestFit="1" customWidth="1"/>
    <col min="12301" max="12301" width="17.85546875" style="131" bestFit="1" customWidth="1"/>
    <col min="12302" max="12302" width="9.140625" style="131"/>
    <col min="12303" max="12303" width="15.7109375" style="131" bestFit="1" customWidth="1"/>
    <col min="12304" max="12304" width="11" style="131" customWidth="1"/>
    <col min="12305" max="12305" width="10.28515625" style="131" customWidth="1"/>
    <col min="12306" max="12306" width="13.85546875" style="131" customWidth="1"/>
    <col min="12307" max="12544" width="9.140625" style="131"/>
    <col min="12545" max="12545" width="12.7109375" style="131" customWidth="1"/>
    <col min="12546" max="12546" width="43" style="131" bestFit="1" customWidth="1"/>
    <col min="12547" max="12547" width="12.85546875" style="131" bestFit="1" customWidth="1"/>
    <col min="12548" max="12548" width="12.42578125" style="131" customWidth="1"/>
    <col min="12549" max="12549" width="10.28515625" style="131" customWidth="1"/>
    <col min="12550" max="12550" width="10.140625" style="131" bestFit="1" customWidth="1"/>
    <col min="12551" max="12551" width="10.42578125" style="131" bestFit="1" customWidth="1"/>
    <col min="12552" max="12552" width="15" style="131" bestFit="1" customWidth="1"/>
    <col min="12553" max="12553" width="9.42578125" style="131" bestFit="1" customWidth="1"/>
    <col min="12554" max="12554" width="13" style="131" bestFit="1" customWidth="1"/>
    <col min="12555" max="12555" width="16.28515625" style="131" customWidth="1"/>
    <col min="12556" max="12556" width="14" style="131" bestFit="1" customWidth="1"/>
    <col min="12557" max="12557" width="17.85546875" style="131" bestFit="1" customWidth="1"/>
    <col min="12558" max="12558" width="9.140625" style="131"/>
    <col min="12559" max="12559" width="15.7109375" style="131" bestFit="1" customWidth="1"/>
    <col min="12560" max="12560" width="11" style="131" customWidth="1"/>
    <col min="12561" max="12561" width="10.28515625" style="131" customWidth="1"/>
    <col min="12562" max="12562" width="13.85546875" style="131" customWidth="1"/>
    <col min="12563" max="12800" width="9.140625" style="131"/>
    <col min="12801" max="12801" width="12.7109375" style="131" customWidth="1"/>
    <col min="12802" max="12802" width="43" style="131" bestFit="1" customWidth="1"/>
    <col min="12803" max="12803" width="12.85546875" style="131" bestFit="1" customWidth="1"/>
    <col min="12804" max="12804" width="12.42578125" style="131" customWidth="1"/>
    <col min="12805" max="12805" width="10.28515625" style="131" customWidth="1"/>
    <col min="12806" max="12806" width="10.140625" style="131" bestFit="1" customWidth="1"/>
    <col min="12807" max="12807" width="10.42578125" style="131" bestFit="1" customWidth="1"/>
    <col min="12808" max="12808" width="15" style="131" bestFit="1" customWidth="1"/>
    <col min="12809" max="12809" width="9.42578125" style="131" bestFit="1" customWidth="1"/>
    <col min="12810" max="12810" width="13" style="131" bestFit="1" customWidth="1"/>
    <col min="12811" max="12811" width="16.28515625" style="131" customWidth="1"/>
    <col min="12812" max="12812" width="14" style="131" bestFit="1" customWidth="1"/>
    <col min="12813" max="12813" width="17.85546875" style="131" bestFit="1" customWidth="1"/>
    <col min="12814" max="12814" width="9.140625" style="131"/>
    <col min="12815" max="12815" width="15.7109375" style="131" bestFit="1" customWidth="1"/>
    <col min="12816" max="12816" width="11" style="131" customWidth="1"/>
    <col min="12817" max="12817" width="10.28515625" style="131" customWidth="1"/>
    <col min="12818" max="12818" width="13.85546875" style="131" customWidth="1"/>
    <col min="12819" max="13056" width="9.140625" style="131"/>
    <col min="13057" max="13057" width="12.7109375" style="131" customWidth="1"/>
    <col min="13058" max="13058" width="43" style="131" bestFit="1" customWidth="1"/>
    <col min="13059" max="13059" width="12.85546875" style="131" bestFit="1" customWidth="1"/>
    <col min="13060" max="13060" width="12.42578125" style="131" customWidth="1"/>
    <col min="13061" max="13061" width="10.28515625" style="131" customWidth="1"/>
    <col min="13062" max="13062" width="10.140625" style="131" bestFit="1" customWidth="1"/>
    <col min="13063" max="13063" width="10.42578125" style="131" bestFit="1" customWidth="1"/>
    <col min="13064" max="13064" width="15" style="131" bestFit="1" customWidth="1"/>
    <col min="13065" max="13065" width="9.42578125" style="131" bestFit="1" customWidth="1"/>
    <col min="13066" max="13066" width="13" style="131" bestFit="1" customWidth="1"/>
    <col min="13067" max="13067" width="16.28515625" style="131" customWidth="1"/>
    <col min="13068" max="13068" width="14" style="131" bestFit="1" customWidth="1"/>
    <col min="13069" max="13069" width="17.85546875" style="131" bestFit="1" customWidth="1"/>
    <col min="13070" max="13070" width="9.140625" style="131"/>
    <col min="13071" max="13071" width="15.7109375" style="131" bestFit="1" customWidth="1"/>
    <col min="13072" max="13072" width="11" style="131" customWidth="1"/>
    <col min="13073" max="13073" width="10.28515625" style="131" customWidth="1"/>
    <col min="13074" max="13074" width="13.85546875" style="131" customWidth="1"/>
    <col min="13075" max="13312" width="9.140625" style="131"/>
    <col min="13313" max="13313" width="12.7109375" style="131" customWidth="1"/>
    <col min="13314" max="13314" width="43" style="131" bestFit="1" customWidth="1"/>
    <col min="13315" max="13315" width="12.85546875" style="131" bestFit="1" customWidth="1"/>
    <col min="13316" max="13316" width="12.42578125" style="131" customWidth="1"/>
    <col min="13317" max="13317" width="10.28515625" style="131" customWidth="1"/>
    <col min="13318" max="13318" width="10.140625" style="131" bestFit="1" customWidth="1"/>
    <col min="13319" max="13319" width="10.42578125" style="131" bestFit="1" customWidth="1"/>
    <col min="13320" max="13320" width="15" style="131" bestFit="1" customWidth="1"/>
    <col min="13321" max="13321" width="9.42578125" style="131" bestFit="1" customWidth="1"/>
    <col min="13322" max="13322" width="13" style="131" bestFit="1" customWidth="1"/>
    <col min="13323" max="13323" width="16.28515625" style="131" customWidth="1"/>
    <col min="13324" max="13324" width="14" style="131" bestFit="1" customWidth="1"/>
    <col min="13325" max="13325" width="17.85546875" style="131" bestFit="1" customWidth="1"/>
    <col min="13326" max="13326" width="9.140625" style="131"/>
    <col min="13327" max="13327" width="15.7109375" style="131" bestFit="1" customWidth="1"/>
    <col min="13328" max="13328" width="11" style="131" customWidth="1"/>
    <col min="13329" max="13329" width="10.28515625" style="131" customWidth="1"/>
    <col min="13330" max="13330" width="13.85546875" style="131" customWidth="1"/>
    <col min="13331" max="13568" width="9.140625" style="131"/>
    <col min="13569" max="13569" width="12.7109375" style="131" customWidth="1"/>
    <col min="13570" max="13570" width="43" style="131" bestFit="1" customWidth="1"/>
    <col min="13571" max="13571" width="12.85546875" style="131" bestFit="1" customWidth="1"/>
    <col min="13572" max="13572" width="12.42578125" style="131" customWidth="1"/>
    <col min="13573" max="13573" width="10.28515625" style="131" customWidth="1"/>
    <col min="13574" max="13574" width="10.140625" style="131" bestFit="1" customWidth="1"/>
    <col min="13575" max="13575" width="10.42578125" style="131" bestFit="1" customWidth="1"/>
    <col min="13576" max="13576" width="15" style="131" bestFit="1" customWidth="1"/>
    <col min="13577" max="13577" width="9.42578125" style="131" bestFit="1" customWidth="1"/>
    <col min="13578" max="13578" width="13" style="131" bestFit="1" customWidth="1"/>
    <col min="13579" max="13579" width="16.28515625" style="131" customWidth="1"/>
    <col min="13580" max="13580" width="14" style="131" bestFit="1" customWidth="1"/>
    <col min="13581" max="13581" width="17.85546875" style="131" bestFit="1" customWidth="1"/>
    <col min="13582" max="13582" width="9.140625" style="131"/>
    <col min="13583" max="13583" width="15.7109375" style="131" bestFit="1" customWidth="1"/>
    <col min="13584" max="13584" width="11" style="131" customWidth="1"/>
    <col min="13585" max="13585" width="10.28515625" style="131" customWidth="1"/>
    <col min="13586" max="13586" width="13.85546875" style="131" customWidth="1"/>
    <col min="13587" max="13824" width="9.140625" style="131"/>
    <col min="13825" max="13825" width="12.7109375" style="131" customWidth="1"/>
    <col min="13826" max="13826" width="43" style="131" bestFit="1" customWidth="1"/>
    <col min="13827" max="13827" width="12.85546875" style="131" bestFit="1" customWidth="1"/>
    <col min="13828" max="13828" width="12.42578125" style="131" customWidth="1"/>
    <col min="13829" max="13829" width="10.28515625" style="131" customWidth="1"/>
    <col min="13830" max="13830" width="10.140625" style="131" bestFit="1" customWidth="1"/>
    <col min="13831" max="13831" width="10.42578125" style="131" bestFit="1" customWidth="1"/>
    <col min="13832" max="13832" width="15" style="131" bestFit="1" customWidth="1"/>
    <col min="13833" max="13833" width="9.42578125" style="131" bestFit="1" customWidth="1"/>
    <col min="13834" max="13834" width="13" style="131" bestFit="1" customWidth="1"/>
    <col min="13835" max="13835" width="16.28515625" style="131" customWidth="1"/>
    <col min="13836" max="13836" width="14" style="131" bestFit="1" customWidth="1"/>
    <col min="13837" max="13837" width="17.85546875" style="131" bestFit="1" customWidth="1"/>
    <col min="13838" max="13838" width="9.140625" style="131"/>
    <col min="13839" max="13839" width="15.7109375" style="131" bestFit="1" customWidth="1"/>
    <col min="13840" max="13840" width="11" style="131" customWidth="1"/>
    <col min="13841" max="13841" width="10.28515625" style="131" customWidth="1"/>
    <col min="13842" max="13842" width="13.85546875" style="131" customWidth="1"/>
    <col min="13843" max="14080" width="9.140625" style="131"/>
    <col min="14081" max="14081" width="12.7109375" style="131" customWidth="1"/>
    <col min="14082" max="14082" width="43" style="131" bestFit="1" customWidth="1"/>
    <col min="14083" max="14083" width="12.85546875" style="131" bestFit="1" customWidth="1"/>
    <col min="14084" max="14084" width="12.42578125" style="131" customWidth="1"/>
    <col min="14085" max="14085" width="10.28515625" style="131" customWidth="1"/>
    <col min="14086" max="14086" width="10.140625" style="131" bestFit="1" customWidth="1"/>
    <col min="14087" max="14087" width="10.42578125" style="131" bestFit="1" customWidth="1"/>
    <col min="14088" max="14088" width="15" style="131" bestFit="1" customWidth="1"/>
    <col min="14089" max="14089" width="9.42578125" style="131" bestFit="1" customWidth="1"/>
    <col min="14090" max="14090" width="13" style="131" bestFit="1" customWidth="1"/>
    <col min="14091" max="14091" width="16.28515625" style="131" customWidth="1"/>
    <col min="14092" max="14092" width="14" style="131" bestFit="1" customWidth="1"/>
    <col min="14093" max="14093" width="17.85546875" style="131" bestFit="1" customWidth="1"/>
    <col min="14094" max="14094" width="9.140625" style="131"/>
    <col min="14095" max="14095" width="15.7109375" style="131" bestFit="1" customWidth="1"/>
    <col min="14096" max="14096" width="11" style="131" customWidth="1"/>
    <col min="14097" max="14097" width="10.28515625" style="131" customWidth="1"/>
    <col min="14098" max="14098" width="13.85546875" style="131" customWidth="1"/>
    <col min="14099" max="14336" width="9.140625" style="131"/>
    <col min="14337" max="14337" width="12.7109375" style="131" customWidth="1"/>
    <col min="14338" max="14338" width="43" style="131" bestFit="1" customWidth="1"/>
    <col min="14339" max="14339" width="12.85546875" style="131" bestFit="1" customWidth="1"/>
    <col min="14340" max="14340" width="12.42578125" style="131" customWidth="1"/>
    <col min="14341" max="14341" width="10.28515625" style="131" customWidth="1"/>
    <col min="14342" max="14342" width="10.140625" style="131" bestFit="1" customWidth="1"/>
    <col min="14343" max="14343" width="10.42578125" style="131" bestFit="1" customWidth="1"/>
    <col min="14344" max="14344" width="15" style="131" bestFit="1" customWidth="1"/>
    <col min="14345" max="14345" width="9.42578125" style="131" bestFit="1" customWidth="1"/>
    <col min="14346" max="14346" width="13" style="131" bestFit="1" customWidth="1"/>
    <col min="14347" max="14347" width="16.28515625" style="131" customWidth="1"/>
    <col min="14348" max="14348" width="14" style="131" bestFit="1" customWidth="1"/>
    <col min="14349" max="14349" width="17.85546875" style="131" bestFit="1" customWidth="1"/>
    <col min="14350" max="14350" width="9.140625" style="131"/>
    <col min="14351" max="14351" width="15.7109375" style="131" bestFit="1" customWidth="1"/>
    <col min="14352" max="14352" width="11" style="131" customWidth="1"/>
    <col min="14353" max="14353" width="10.28515625" style="131" customWidth="1"/>
    <col min="14354" max="14354" width="13.85546875" style="131" customWidth="1"/>
    <col min="14355" max="14592" width="9.140625" style="131"/>
    <col min="14593" max="14593" width="12.7109375" style="131" customWidth="1"/>
    <col min="14594" max="14594" width="43" style="131" bestFit="1" customWidth="1"/>
    <col min="14595" max="14595" width="12.85546875" style="131" bestFit="1" customWidth="1"/>
    <col min="14596" max="14596" width="12.42578125" style="131" customWidth="1"/>
    <col min="14597" max="14597" width="10.28515625" style="131" customWidth="1"/>
    <col min="14598" max="14598" width="10.140625" style="131" bestFit="1" customWidth="1"/>
    <col min="14599" max="14599" width="10.42578125" style="131" bestFit="1" customWidth="1"/>
    <col min="14600" max="14600" width="15" style="131" bestFit="1" customWidth="1"/>
    <col min="14601" max="14601" width="9.42578125" style="131" bestFit="1" customWidth="1"/>
    <col min="14602" max="14602" width="13" style="131" bestFit="1" customWidth="1"/>
    <col min="14603" max="14603" width="16.28515625" style="131" customWidth="1"/>
    <col min="14604" max="14604" width="14" style="131" bestFit="1" customWidth="1"/>
    <col min="14605" max="14605" width="17.85546875" style="131" bestFit="1" customWidth="1"/>
    <col min="14606" max="14606" width="9.140625" style="131"/>
    <col min="14607" max="14607" width="15.7109375" style="131" bestFit="1" customWidth="1"/>
    <col min="14608" max="14608" width="11" style="131" customWidth="1"/>
    <col min="14609" max="14609" width="10.28515625" style="131" customWidth="1"/>
    <col min="14610" max="14610" width="13.85546875" style="131" customWidth="1"/>
    <col min="14611" max="14848" width="9.140625" style="131"/>
    <col min="14849" max="14849" width="12.7109375" style="131" customWidth="1"/>
    <col min="14850" max="14850" width="43" style="131" bestFit="1" customWidth="1"/>
    <col min="14851" max="14851" width="12.85546875" style="131" bestFit="1" customWidth="1"/>
    <col min="14852" max="14852" width="12.42578125" style="131" customWidth="1"/>
    <col min="14853" max="14853" width="10.28515625" style="131" customWidth="1"/>
    <col min="14854" max="14854" width="10.140625" style="131" bestFit="1" customWidth="1"/>
    <col min="14855" max="14855" width="10.42578125" style="131" bestFit="1" customWidth="1"/>
    <col min="14856" max="14856" width="15" style="131" bestFit="1" customWidth="1"/>
    <col min="14857" max="14857" width="9.42578125" style="131" bestFit="1" customWidth="1"/>
    <col min="14858" max="14858" width="13" style="131" bestFit="1" customWidth="1"/>
    <col min="14859" max="14859" width="16.28515625" style="131" customWidth="1"/>
    <col min="14860" max="14860" width="14" style="131" bestFit="1" customWidth="1"/>
    <col min="14861" max="14861" width="17.85546875" style="131" bestFit="1" customWidth="1"/>
    <col min="14862" max="14862" width="9.140625" style="131"/>
    <col min="14863" max="14863" width="15.7109375" style="131" bestFit="1" customWidth="1"/>
    <col min="14864" max="14864" width="11" style="131" customWidth="1"/>
    <col min="14865" max="14865" width="10.28515625" style="131" customWidth="1"/>
    <col min="14866" max="14866" width="13.85546875" style="131" customWidth="1"/>
    <col min="14867" max="15104" width="9.140625" style="131"/>
    <col min="15105" max="15105" width="12.7109375" style="131" customWidth="1"/>
    <col min="15106" max="15106" width="43" style="131" bestFit="1" customWidth="1"/>
    <col min="15107" max="15107" width="12.85546875" style="131" bestFit="1" customWidth="1"/>
    <col min="15108" max="15108" width="12.42578125" style="131" customWidth="1"/>
    <col min="15109" max="15109" width="10.28515625" style="131" customWidth="1"/>
    <col min="15110" max="15110" width="10.140625" style="131" bestFit="1" customWidth="1"/>
    <col min="15111" max="15111" width="10.42578125" style="131" bestFit="1" customWidth="1"/>
    <col min="15112" max="15112" width="15" style="131" bestFit="1" customWidth="1"/>
    <col min="15113" max="15113" width="9.42578125" style="131" bestFit="1" customWidth="1"/>
    <col min="15114" max="15114" width="13" style="131" bestFit="1" customWidth="1"/>
    <col min="15115" max="15115" width="16.28515625" style="131" customWidth="1"/>
    <col min="15116" max="15116" width="14" style="131" bestFit="1" customWidth="1"/>
    <col min="15117" max="15117" width="17.85546875" style="131" bestFit="1" customWidth="1"/>
    <col min="15118" max="15118" width="9.140625" style="131"/>
    <col min="15119" max="15119" width="15.7109375" style="131" bestFit="1" customWidth="1"/>
    <col min="15120" max="15120" width="11" style="131" customWidth="1"/>
    <col min="15121" max="15121" width="10.28515625" style="131" customWidth="1"/>
    <col min="15122" max="15122" width="13.85546875" style="131" customWidth="1"/>
    <col min="15123" max="15360" width="9.140625" style="131"/>
    <col min="15361" max="15361" width="12.7109375" style="131" customWidth="1"/>
    <col min="15362" max="15362" width="43" style="131" bestFit="1" customWidth="1"/>
    <col min="15363" max="15363" width="12.85546875" style="131" bestFit="1" customWidth="1"/>
    <col min="15364" max="15364" width="12.42578125" style="131" customWidth="1"/>
    <col min="15365" max="15365" width="10.28515625" style="131" customWidth="1"/>
    <col min="15366" max="15366" width="10.140625" style="131" bestFit="1" customWidth="1"/>
    <col min="15367" max="15367" width="10.42578125" style="131" bestFit="1" customWidth="1"/>
    <col min="15368" max="15368" width="15" style="131" bestFit="1" customWidth="1"/>
    <col min="15369" max="15369" width="9.42578125" style="131" bestFit="1" customWidth="1"/>
    <col min="15370" max="15370" width="13" style="131" bestFit="1" customWidth="1"/>
    <col min="15371" max="15371" width="16.28515625" style="131" customWidth="1"/>
    <col min="15372" max="15372" width="14" style="131" bestFit="1" customWidth="1"/>
    <col min="15373" max="15373" width="17.85546875" style="131" bestFit="1" customWidth="1"/>
    <col min="15374" max="15374" width="9.140625" style="131"/>
    <col min="15375" max="15375" width="15.7109375" style="131" bestFit="1" customWidth="1"/>
    <col min="15376" max="15376" width="11" style="131" customWidth="1"/>
    <col min="15377" max="15377" width="10.28515625" style="131" customWidth="1"/>
    <col min="15378" max="15378" width="13.85546875" style="131" customWidth="1"/>
    <col min="15379" max="15616" width="9.140625" style="131"/>
    <col min="15617" max="15617" width="12.7109375" style="131" customWidth="1"/>
    <col min="15618" max="15618" width="43" style="131" bestFit="1" customWidth="1"/>
    <col min="15619" max="15619" width="12.85546875" style="131" bestFit="1" customWidth="1"/>
    <col min="15620" max="15620" width="12.42578125" style="131" customWidth="1"/>
    <col min="15621" max="15621" width="10.28515625" style="131" customWidth="1"/>
    <col min="15622" max="15622" width="10.140625" style="131" bestFit="1" customWidth="1"/>
    <col min="15623" max="15623" width="10.42578125" style="131" bestFit="1" customWidth="1"/>
    <col min="15624" max="15624" width="15" style="131" bestFit="1" customWidth="1"/>
    <col min="15625" max="15625" width="9.42578125" style="131" bestFit="1" customWidth="1"/>
    <col min="15626" max="15626" width="13" style="131" bestFit="1" customWidth="1"/>
    <col min="15627" max="15627" width="16.28515625" style="131" customWidth="1"/>
    <col min="15628" max="15628" width="14" style="131" bestFit="1" customWidth="1"/>
    <col min="15629" max="15629" width="17.85546875" style="131" bestFit="1" customWidth="1"/>
    <col min="15630" max="15630" width="9.140625" style="131"/>
    <col min="15631" max="15631" width="15.7109375" style="131" bestFit="1" customWidth="1"/>
    <col min="15632" max="15632" width="11" style="131" customWidth="1"/>
    <col min="15633" max="15633" width="10.28515625" style="131" customWidth="1"/>
    <col min="15634" max="15634" width="13.85546875" style="131" customWidth="1"/>
    <col min="15635" max="15872" width="9.140625" style="131"/>
    <col min="15873" max="15873" width="12.7109375" style="131" customWidth="1"/>
    <col min="15874" max="15874" width="43" style="131" bestFit="1" customWidth="1"/>
    <col min="15875" max="15875" width="12.85546875" style="131" bestFit="1" customWidth="1"/>
    <col min="15876" max="15876" width="12.42578125" style="131" customWidth="1"/>
    <col min="15877" max="15877" width="10.28515625" style="131" customWidth="1"/>
    <col min="15878" max="15878" width="10.140625" style="131" bestFit="1" customWidth="1"/>
    <col min="15879" max="15879" width="10.42578125" style="131" bestFit="1" customWidth="1"/>
    <col min="15880" max="15880" width="15" style="131" bestFit="1" customWidth="1"/>
    <col min="15881" max="15881" width="9.42578125" style="131" bestFit="1" customWidth="1"/>
    <col min="15882" max="15882" width="13" style="131" bestFit="1" customWidth="1"/>
    <col min="15883" max="15883" width="16.28515625" style="131" customWidth="1"/>
    <col min="15884" max="15884" width="14" style="131" bestFit="1" customWidth="1"/>
    <col min="15885" max="15885" width="17.85546875" style="131" bestFit="1" customWidth="1"/>
    <col min="15886" max="15886" width="9.140625" style="131"/>
    <col min="15887" max="15887" width="15.7109375" style="131" bestFit="1" customWidth="1"/>
    <col min="15888" max="15888" width="11" style="131" customWidth="1"/>
    <col min="15889" max="15889" width="10.28515625" style="131" customWidth="1"/>
    <col min="15890" max="15890" width="13.85546875" style="131" customWidth="1"/>
    <col min="15891" max="16128" width="9.140625" style="131"/>
    <col min="16129" max="16129" width="12.7109375" style="131" customWidth="1"/>
    <col min="16130" max="16130" width="43" style="131" bestFit="1" customWidth="1"/>
    <col min="16131" max="16131" width="12.85546875" style="131" bestFit="1" customWidth="1"/>
    <col min="16132" max="16132" width="12.42578125" style="131" customWidth="1"/>
    <col min="16133" max="16133" width="10.28515625" style="131" customWidth="1"/>
    <col min="16134" max="16134" width="10.140625" style="131" bestFit="1" customWidth="1"/>
    <col min="16135" max="16135" width="10.42578125" style="131" bestFit="1" customWidth="1"/>
    <col min="16136" max="16136" width="15" style="131" bestFit="1" customWidth="1"/>
    <col min="16137" max="16137" width="9.42578125" style="131" bestFit="1" customWidth="1"/>
    <col min="16138" max="16138" width="13" style="131" bestFit="1" customWidth="1"/>
    <col min="16139" max="16139" width="16.28515625" style="131" customWidth="1"/>
    <col min="16140" max="16140" width="14" style="131" bestFit="1" customWidth="1"/>
    <col min="16141" max="16141" width="17.85546875" style="131" bestFit="1" customWidth="1"/>
    <col min="16142" max="16142" width="9.140625" style="131"/>
    <col min="16143" max="16143" width="15.7109375" style="131" bestFit="1" customWidth="1"/>
    <col min="16144" max="16144" width="11" style="131" customWidth="1"/>
    <col min="16145" max="16145" width="10.28515625" style="131" customWidth="1"/>
    <col min="16146" max="16146" width="13.85546875" style="131" customWidth="1"/>
    <col min="16147" max="16384" width="9.140625" style="131"/>
  </cols>
  <sheetData>
    <row r="1" spans="1:17" s="118" customFormat="1" ht="20.25" x14ac:dyDescent="0.3">
      <c r="A1" s="117" t="str">
        <f>Grafer!B1</f>
        <v>Fordeling af elforbrug i Læsø Kommune</v>
      </c>
      <c r="L1" s="119"/>
      <c r="M1" s="120"/>
    </row>
    <row r="2" spans="1:17" ht="15" customHeight="1" x14ac:dyDescent="0.2">
      <c r="I2" s="135"/>
      <c r="J2" s="135"/>
      <c r="K2" s="135"/>
      <c r="L2" s="135"/>
      <c r="P2" s="136"/>
      <c r="Q2" s="136"/>
    </row>
    <row r="3" spans="1:17" x14ac:dyDescent="0.2">
      <c r="A3" s="137"/>
      <c r="B3" s="138"/>
      <c r="C3" s="137"/>
      <c r="D3" s="139" t="s">
        <v>26</v>
      </c>
      <c r="E3" s="137" t="s">
        <v>23</v>
      </c>
      <c r="G3" s="140"/>
    </row>
    <row r="4" spans="1:17" x14ac:dyDescent="0.2">
      <c r="A4" s="141"/>
      <c r="B4" s="131" t="s">
        <v>1</v>
      </c>
      <c r="C4" s="142">
        <v>0.82499999999999996</v>
      </c>
      <c r="D4" s="124">
        <v>1295499.1983691875</v>
      </c>
      <c r="E4" s="143">
        <f>D4/1000000*3.6</f>
        <v>4.6637971141290748</v>
      </c>
      <c r="F4" s="144"/>
      <c r="G4" s="125"/>
      <c r="I4" s="145"/>
      <c r="J4" s="125"/>
      <c r="K4" s="140"/>
    </row>
    <row r="5" spans="1:17" x14ac:dyDescent="0.2">
      <c r="A5" s="141"/>
      <c r="B5" s="131" t="s">
        <v>2</v>
      </c>
      <c r="C5" s="142">
        <f>1-C4</f>
        <v>0.17500000000000004</v>
      </c>
      <c r="D5" s="124">
        <v>274802.86026013078</v>
      </c>
      <c r="E5" s="143">
        <f t="shared" ref="E5:E17" si="0">D5/1000000*3.6</f>
        <v>0.98929029693647086</v>
      </c>
      <c r="F5" s="144"/>
      <c r="G5" s="125"/>
      <c r="H5" s="140"/>
      <c r="I5" s="146"/>
      <c r="J5" s="125"/>
      <c r="K5" s="140"/>
    </row>
    <row r="6" spans="1:17" x14ac:dyDescent="0.2">
      <c r="A6" s="141"/>
      <c r="B6" s="131" t="s">
        <v>3</v>
      </c>
      <c r="C6" s="142">
        <v>0.82499999999999996</v>
      </c>
      <c r="D6" s="147">
        <v>128597.86500000001</v>
      </c>
      <c r="E6" s="143">
        <f t="shared" si="0"/>
        <v>0.46295231400000003</v>
      </c>
      <c r="F6" s="144"/>
      <c r="G6" s="125"/>
      <c r="I6" s="148"/>
      <c r="J6" s="125"/>
      <c r="K6" s="140"/>
    </row>
    <row r="7" spans="1:17" x14ac:dyDescent="0.2">
      <c r="A7" s="141"/>
      <c r="B7" s="131" t="s">
        <v>4</v>
      </c>
      <c r="C7" s="142">
        <v>0.17499999999999999</v>
      </c>
      <c r="D7" s="147">
        <v>27278.334999999999</v>
      </c>
      <c r="E7" s="143">
        <f t="shared" si="0"/>
        <v>9.8202006000000008E-2</v>
      </c>
      <c r="F7" s="144"/>
      <c r="G7" s="125"/>
      <c r="I7" s="146"/>
      <c r="J7" s="125"/>
      <c r="K7" s="140"/>
    </row>
    <row r="8" spans="1:17" ht="12.75" customHeight="1" x14ac:dyDescent="0.2">
      <c r="A8" s="141">
        <v>3</v>
      </c>
      <c r="B8" s="131" t="s">
        <v>5</v>
      </c>
      <c r="C8" s="141"/>
      <c r="D8" s="147">
        <v>4142441.7413706817</v>
      </c>
      <c r="E8" s="143">
        <f t="shared" si="0"/>
        <v>14.912790268934456</v>
      </c>
      <c r="F8" s="149"/>
      <c r="H8" s="126"/>
      <c r="I8" s="146"/>
      <c r="J8" s="150"/>
      <c r="K8" s="140"/>
    </row>
    <row r="9" spans="1:17" x14ac:dyDescent="0.2">
      <c r="A9" s="141">
        <v>4</v>
      </c>
      <c r="B9" s="131" t="s">
        <v>0</v>
      </c>
      <c r="C9" s="141"/>
      <c r="D9" s="147">
        <v>1277233</v>
      </c>
      <c r="E9" s="143">
        <f t="shared" si="0"/>
        <v>4.5980388000000003</v>
      </c>
      <c r="F9" s="149"/>
      <c r="H9" s="126"/>
      <c r="I9" s="146"/>
      <c r="J9" s="150"/>
      <c r="K9" s="140"/>
    </row>
    <row r="10" spans="1:17" ht="12.75" customHeight="1" x14ac:dyDescent="0.2">
      <c r="A10" s="141">
        <v>5</v>
      </c>
      <c r="B10" s="131" t="s">
        <v>6</v>
      </c>
      <c r="C10" s="141"/>
      <c r="D10" s="147">
        <v>0</v>
      </c>
      <c r="E10" s="143">
        <f t="shared" si="0"/>
        <v>0</v>
      </c>
      <c r="F10" s="149"/>
      <c r="G10" s="125"/>
      <c r="I10" s="146"/>
      <c r="J10" s="150"/>
    </row>
    <row r="11" spans="1:17" x14ac:dyDescent="0.2">
      <c r="A11" s="141">
        <v>6</v>
      </c>
      <c r="B11" s="131" t="s">
        <v>7</v>
      </c>
      <c r="C11" s="141"/>
      <c r="D11" s="147">
        <v>1265679</v>
      </c>
      <c r="E11" s="143">
        <f t="shared" si="0"/>
        <v>4.5564444000000002</v>
      </c>
      <c r="F11" s="149"/>
      <c r="G11" s="125"/>
      <c r="I11" s="146"/>
      <c r="J11" s="150"/>
      <c r="K11" s="140"/>
    </row>
    <row r="12" spans="1:17" x14ac:dyDescent="0.2">
      <c r="A12" s="141">
        <v>7</v>
      </c>
      <c r="B12" s="131" t="s">
        <v>8</v>
      </c>
      <c r="C12" s="141"/>
      <c r="D12" s="147">
        <v>641640</v>
      </c>
      <c r="E12" s="143">
        <f t="shared" si="0"/>
        <v>2.309904</v>
      </c>
      <c r="F12" s="149"/>
      <c r="G12" s="125"/>
      <c r="I12" s="146"/>
      <c r="J12" s="146"/>
      <c r="K12" s="140"/>
    </row>
    <row r="13" spans="1:17" x14ac:dyDescent="0.2">
      <c r="A13" s="141">
        <v>8</v>
      </c>
      <c r="B13" s="131" t="s">
        <v>9</v>
      </c>
      <c r="C13" s="141"/>
      <c r="D13" s="147">
        <v>825411</v>
      </c>
      <c r="E13" s="143">
        <f t="shared" si="0"/>
        <v>2.9714795999999999</v>
      </c>
      <c r="F13" s="149"/>
      <c r="G13" s="125"/>
      <c r="I13" s="146"/>
      <c r="J13" s="150"/>
    </row>
    <row r="14" spans="1:17" x14ac:dyDescent="0.2">
      <c r="A14" s="141">
        <v>9</v>
      </c>
      <c r="B14" s="131" t="s">
        <v>10</v>
      </c>
      <c r="C14" s="141"/>
      <c r="D14" s="147">
        <v>0</v>
      </c>
      <c r="E14" s="143">
        <f t="shared" si="0"/>
        <v>0</v>
      </c>
      <c r="F14" s="149"/>
      <c r="G14" s="125"/>
      <c r="I14" s="146"/>
      <c r="J14" s="150"/>
    </row>
    <row r="15" spans="1:17" x14ac:dyDescent="0.2">
      <c r="A15" s="141">
        <v>10</v>
      </c>
      <c r="B15" s="131" t="s">
        <v>11</v>
      </c>
      <c r="C15" s="141"/>
      <c r="D15" s="147">
        <v>0</v>
      </c>
      <c r="E15" s="143">
        <f t="shared" si="0"/>
        <v>0</v>
      </c>
      <c r="F15" s="149"/>
      <c r="G15" s="125"/>
      <c r="I15" s="146"/>
      <c r="J15" s="150"/>
    </row>
    <row r="16" spans="1:17" x14ac:dyDescent="0.2">
      <c r="A16" s="141">
        <v>11</v>
      </c>
      <c r="B16" s="131" t="s">
        <v>12</v>
      </c>
      <c r="C16" s="141"/>
      <c r="D16" s="147">
        <v>0</v>
      </c>
      <c r="E16" s="143">
        <f t="shared" si="0"/>
        <v>0</v>
      </c>
      <c r="F16" s="149"/>
      <c r="G16" s="125"/>
      <c r="I16" s="146"/>
      <c r="J16" s="151"/>
      <c r="K16" s="152"/>
      <c r="L16" s="153"/>
    </row>
    <row r="17" spans="1:13" x14ac:dyDescent="0.2">
      <c r="A17" s="141">
        <v>999</v>
      </c>
      <c r="B17" s="131" t="s">
        <v>106</v>
      </c>
      <c r="C17" s="141"/>
      <c r="D17" s="147">
        <v>3223725</v>
      </c>
      <c r="E17" s="154">
        <f t="shared" si="0"/>
        <v>11.605410000000001</v>
      </c>
      <c r="F17" s="149"/>
      <c r="G17" s="125"/>
      <c r="I17" s="146"/>
      <c r="J17" s="151"/>
      <c r="K17" s="152"/>
      <c r="L17" s="153"/>
    </row>
    <row r="18" spans="1:13" x14ac:dyDescent="0.2">
      <c r="A18" s="137" t="s">
        <v>13</v>
      </c>
      <c r="B18" s="138"/>
      <c r="C18" s="137"/>
      <c r="D18" s="133">
        <f>SUM(D4:D17)</f>
        <v>13102308</v>
      </c>
      <c r="E18" s="155">
        <f>D18/1000000*3.6</f>
        <v>47.168308800000005</v>
      </c>
      <c r="F18" s="144"/>
      <c r="G18" s="127"/>
      <c r="H18" s="127"/>
      <c r="I18" s="127"/>
    </row>
    <row r="19" spans="1:13" x14ac:dyDescent="0.2">
      <c r="A19" s="128" t="s">
        <v>107</v>
      </c>
      <c r="D19" s="140"/>
      <c r="E19" s="156"/>
      <c r="F19" s="144"/>
      <c r="G19" s="127"/>
      <c r="H19" s="127"/>
      <c r="I19" s="127"/>
    </row>
    <row r="20" spans="1:13" x14ac:dyDescent="0.2">
      <c r="D20" s="140"/>
      <c r="E20" s="157"/>
      <c r="F20" s="144"/>
      <c r="G20" s="127"/>
      <c r="H20" s="127"/>
      <c r="I20" s="127"/>
    </row>
    <row r="21" spans="1:13" x14ac:dyDescent="0.2">
      <c r="B21" s="121" t="s">
        <v>108</v>
      </c>
      <c r="D21" s="140"/>
      <c r="E21" s="157"/>
      <c r="F21" s="228"/>
      <c r="G21" s="228"/>
      <c r="H21" s="228"/>
      <c r="I21" s="228"/>
    </row>
    <row r="22" spans="1:13" x14ac:dyDescent="0.2">
      <c r="A22" s="137"/>
      <c r="B22" s="138"/>
      <c r="C22" s="137"/>
      <c r="D22" s="139" t="s">
        <v>26</v>
      </c>
      <c r="E22" s="137" t="s">
        <v>23</v>
      </c>
      <c r="G22" s="140"/>
    </row>
    <row r="23" spans="1:13" x14ac:dyDescent="0.2">
      <c r="A23" s="141"/>
      <c r="B23" s="131" t="s">
        <v>1</v>
      </c>
      <c r="C23" s="142">
        <v>0.82499999999999996</v>
      </c>
      <c r="D23" s="124">
        <f>D4</f>
        <v>1295499.1983691875</v>
      </c>
      <c r="E23" s="158">
        <f>D23/1000000*3.6</f>
        <v>4.6637971141290748</v>
      </c>
      <c r="F23" s="228"/>
      <c r="G23" s="229"/>
      <c r="I23" s="230"/>
      <c r="J23" s="229"/>
      <c r="K23" s="140"/>
    </row>
    <row r="24" spans="1:13" x14ac:dyDescent="0.2">
      <c r="A24" s="141"/>
      <c r="B24" s="131" t="s">
        <v>2</v>
      </c>
      <c r="C24" s="142">
        <f>1-C23</f>
        <v>0.17500000000000004</v>
      </c>
      <c r="D24" s="124">
        <f>D5</f>
        <v>274802.86026013078</v>
      </c>
      <c r="E24" s="158">
        <f t="shared" ref="E24:E35" si="1">D24/1000000*3.6</f>
        <v>0.98929029693647086</v>
      </c>
      <c r="F24" s="228"/>
      <c r="G24" s="229"/>
      <c r="H24" s="140"/>
      <c r="I24" s="230"/>
      <c r="J24" s="229"/>
      <c r="K24" s="140"/>
    </row>
    <row r="25" spans="1:13" x14ac:dyDescent="0.2">
      <c r="A25" s="141"/>
      <c r="B25" s="131" t="s">
        <v>3</v>
      </c>
      <c r="C25" s="142">
        <v>0.82499999999999996</v>
      </c>
      <c r="D25" s="124">
        <f t="shared" ref="D25:D26" si="2">D6</f>
        <v>128597.86500000001</v>
      </c>
      <c r="E25" s="158">
        <f t="shared" si="1"/>
        <v>0.46295231400000003</v>
      </c>
      <c r="F25" s="228"/>
      <c r="G25" s="229"/>
      <c r="I25" s="148"/>
      <c r="J25" s="229"/>
      <c r="K25" s="140"/>
    </row>
    <row r="26" spans="1:13" x14ac:dyDescent="0.2">
      <c r="A26" s="141"/>
      <c r="B26" s="131" t="s">
        <v>4</v>
      </c>
      <c r="C26" s="142">
        <v>0.17499999999999999</v>
      </c>
      <c r="D26" s="124">
        <f t="shared" si="2"/>
        <v>27278.334999999999</v>
      </c>
      <c r="E26" s="158">
        <f t="shared" si="1"/>
        <v>9.8202006000000008E-2</v>
      </c>
      <c r="F26" s="228"/>
      <c r="G26" s="228"/>
      <c r="H26" s="228"/>
      <c r="I26" s="228"/>
      <c r="J26" s="228"/>
      <c r="K26" s="228"/>
      <c r="L26" s="228"/>
      <c r="M26" s="228"/>
    </row>
    <row r="27" spans="1:13" ht="12.75" customHeight="1" x14ac:dyDescent="0.2">
      <c r="A27" s="141">
        <v>3</v>
      </c>
      <c r="B27" s="131" t="s">
        <v>5</v>
      </c>
      <c r="C27" s="141"/>
      <c r="D27" s="147">
        <f t="shared" ref="D27:D35" si="3">D8+D8/SUM($D$8:$D$16)*$D$17</f>
        <v>5780497.4349174853</v>
      </c>
      <c r="E27" s="154">
        <f t="shared" si="1"/>
        <v>20.809790765702949</v>
      </c>
      <c r="F27" s="228"/>
      <c r="G27" s="228"/>
      <c r="H27" s="228"/>
      <c r="I27" s="228"/>
      <c r="J27" s="228"/>
      <c r="K27" s="228"/>
      <c r="L27" s="228"/>
      <c r="M27" s="228"/>
    </row>
    <row r="28" spans="1:13" x14ac:dyDescent="0.2">
      <c r="A28" s="141">
        <v>4</v>
      </c>
      <c r="B28" s="131" t="s">
        <v>0</v>
      </c>
      <c r="C28" s="141"/>
      <c r="D28" s="147">
        <f t="shared" si="3"/>
        <v>1782292.3148338615</v>
      </c>
      <c r="E28" s="154">
        <f t="shared" si="1"/>
        <v>6.4162523334019017</v>
      </c>
      <c r="F28" s="228"/>
      <c r="G28" s="228"/>
      <c r="H28" s="228"/>
      <c r="I28" s="228"/>
      <c r="J28" s="228"/>
      <c r="K28" s="228"/>
      <c r="L28" s="228"/>
      <c r="M28" s="228"/>
    </row>
    <row r="29" spans="1:13" ht="12.75" customHeight="1" x14ac:dyDescent="0.2">
      <c r="A29" s="141">
        <v>5</v>
      </c>
      <c r="B29" s="131" t="s">
        <v>6</v>
      </c>
      <c r="C29" s="141"/>
      <c r="D29" s="147">
        <f t="shared" si="3"/>
        <v>0</v>
      </c>
      <c r="E29" s="154">
        <f t="shared" si="1"/>
        <v>0</v>
      </c>
      <c r="F29" s="149"/>
      <c r="G29" s="125"/>
      <c r="I29" s="146"/>
      <c r="J29" s="150"/>
    </row>
    <row r="30" spans="1:13" x14ac:dyDescent="0.2">
      <c r="A30" s="141">
        <v>6</v>
      </c>
      <c r="B30" s="131" t="s">
        <v>7</v>
      </c>
      <c r="C30" s="141"/>
      <c r="D30" s="147">
        <f t="shared" si="3"/>
        <v>1766169.488845502</v>
      </c>
      <c r="E30" s="154">
        <f t="shared" si="1"/>
        <v>6.3582101598438072</v>
      </c>
      <c r="F30" s="149"/>
      <c r="G30" s="125"/>
      <c r="I30" s="146"/>
      <c r="J30" s="150"/>
      <c r="K30" s="140"/>
    </row>
    <row r="31" spans="1:13" x14ac:dyDescent="0.2">
      <c r="A31" s="141">
        <v>7</v>
      </c>
      <c r="B31" s="131" t="s">
        <v>8</v>
      </c>
      <c r="C31" s="141"/>
      <c r="D31" s="147">
        <f t="shared" si="3"/>
        <v>895365.24728847342</v>
      </c>
      <c r="E31" s="154">
        <f t="shared" si="1"/>
        <v>3.2233148902385045</v>
      </c>
      <c r="F31" s="149"/>
      <c r="G31" s="125"/>
      <c r="I31" s="146"/>
      <c r="J31" s="146"/>
      <c r="K31" s="140"/>
    </row>
    <row r="32" spans="1:13" x14ac:dyDescent="0.2">
      <c r="A32" s="141">
        <v>8</v>
      </c>
      <c r="B32" s="131" t="s">
        <v>9</v>
      </c>
      <c r="C32" s="141"/>
      <c r="D32" s="147">
        <f t="shared" si="3"/>
        <v>1151805.2554853596</v>
      </c>
      <c r="E32" s="154">
        <f t="shared" si="1"/>
        <v>4.1464989197472946</v>
      </c>
      <c r="F32" s="149"/>
      <c r="G32" s="125"/>
      <c r="I32" s="146"/>
      <c r="J32" s="150"/>
    </row>
    <row r="33" spans="1:12" x14ac:dyDescent="0.2">
      <c r="A33" s="141">
        <v>9</v>
      </c>
      <c r="B33" s="131" t="s">
        <v>10</v>
      </c>
      <c r="C33" s="141"/>
      <c r="D33" s="147">
        <f t="shared" si="3"/>
        <v>0</v>
      </c>
      <c r="E33" s="154">
        <f t="shared" si="1"/>
        <v>0</v>
      </c>
      <c r="F33" s="149"/>
      <c r="G33" s="125"/>
      <c r="I33" s="146"/>
      <c r="J33" s="150"/>
    </row>
    <row r="34" spans="1:12" x14ac:dyDescent="0.2">
      <c r="A34" s="141">
        <v>10</v>
      </c>
      <c r="B34" s="131" t="s">
        <v>11</v>
      </c>
      <c r="C34" s="141"/>
      <c r="D34" s="147">
        <f t="shared" si="3"/>
        <v>0</v>
      </c>
      <c r="E34" s="154">
        <f t="shared" si="1"/>
        <v>0</v>
      </c>
      <c r="F34" s="149"/>
      <c r="G34" s="125"/>
      <c r="I34" s="146"/>
      <c r="J34" s="150"/>
    </row>
    <row r="35" spans="1:12" x14ac:dyDescent="0.2">
      <c r="A35" s="141">
        <v>11</v>
      </c>
      <c r="B35" s="131" t="s">
        <v>12</v>
      </c>
      <c r="C35" s="141"/>
      <c r="D35" s="147">
        <f t="shared" si="3"/>
        <v>0</v>
      </c>
      <c r="E35" s="158">
        <f t="shared" si="1"/>
        <v>0</v>
      </c>
      <c r="F35" s="149"/>
      <c r="G35" s="125"/>
      <c r="I35" s="146"/>
      <c r="J35" s="151"/>
      <c r="K35" s="152"/>
      <c r="L35" s="153"/>
    </row>
    <row r="36" spans="1:12" x14ac:dyDescent="0.2">
      <c r="A36" s="137" t="s">
        <v>13</v>
      </c>
      <c r="B36" s="138"/>
      <c r="C36" s="137"/>
      <c r="D36" s="133">
        <f>SUM(D23:D35)</f>
        <v>13102308</v>
      </c>
      <c r="E36" s="155">
        <f>D36/1000000*3.6</f>
        <v>47.168308800000005</v>
      </c>
      <c r="F36" s="144"/>
      <c r="G36" s="127"/>
      <c r="H36" s="127"/>
      <c r="I36" s="127"/>
    </row>
    <row r="37" spans="1:12" x14ac:dyDescent="0.2">
      <c r="D37" s="140"/>
      <c r="E37" s="157"/>
      <c r="F37" s="144"/>
      <c r="G37" s="127"/>
      <c r="H37" s="127"/>
      <c r="I37" s="127"/>
    </row>
    <row r="38" spans="1:12" x14ac:dyDescent="0.2">
      <c r="D38" s="140"/>
      <c r="E38" s="159"/>
      <c r="G38" s="160"/>
      <c r="H38" s="161"/>
      <c r="I38" s="161"/>
      <c r="J38" s="161"/>
      <c r="K38" s="162"/>
    </row>
    <row r="40" spans="1:12" x14ac:dyDescent="0.2">
      <c r="C40" s="131" t="s">
        <v>14</v>
      </c>
    </row>
    <row r="41" spans="1:12" x14ac:dyDescent="0.2">
      <c r="B41" s="163" t="s">
        <v>15</v>
      </c>
      <c r="C41" s="164" t="s">
        <v>16</v>
      </c>
      <c r="D41" s="164" t="s">
        <v>17</v>
      </c>
      <c r="E41" s="164" t="s">
        <v>18</v>
      </c>
      <c r="F41" s="165" t="s">
        <v>19</v>
      </c>
    </row>
    <row r="42" spans="1:12" x14ac:dyDescent="0.2">
      <c r="B42" s="166" t="s">
        <v>5</v>
      </c>
      <c r="C42" s="167">
        <v>0.155</v>
      </c>
      <c r="D42" s="167">
        <v>0.155</v>
      </c>
      <c r="E42" s="167">
        <v>0.183</v>
      </c>
      <c r="F42" s="168">
        <v>0.50700000000000001</v>
      </c>
    </row>
    <row r="43" spans="1:12" x14ac:dyDescent="0.2">
      <c r="B43" s="166" t="s">
        <v>0</v>
      </c>
      <c r="C43" s="169"/>
      <c r="D43" s="170">
        <v>0.15</v>
      </c>
      <c r="E43" s="170">
        <v>0.03</v>
      </c>
      <c r="F43" s="171">
        <v>0.82</v>
      </c>
    </row>
    <row r="44" spans="1:12" x14ac:dyDescent="0.2">
      <c r="B44" s="166" t="s">
        <v>6</v>
      </c>
      <c r="C44" s="169"/>
      <c r="D44" s="170">
        <v>0.15</v>
      </c>
      <c r="E44" s="170">
        <v>0.03</v>
      </c>
      <c r="F44" s="171">
        <v>0.82</v>
      </c>
    </row>
    <row r="45" spans="1:12" x14ac:dyDescent="0.2">
      <c r="B45" s="166" t="s">
        <v>28</v>
      </c>
      <c r="C45" s="169"/>
      <c r="D45" s="170">
        <v>0.25</v>
      </c>
      <c r="E45" s="170">
        <v>0.28000000000000003</v>
      </c>
      <c r="F45" s="171">
        <v>0.47</v>
      </c>
    </row>
    <row r="46" spans="1:12" x14ac:dyDescent="0.2">
      <c r="B46" s="166" t="s">
        <v>8</v>
      </c>
      <c r="C46" s="169"/>
      <c r="D46" s="170">
        <v>0.25</v>
      </c>
      <c r="E46" s="170">
        <v>0.28000000000000003</v>
      </c>
      <c r="F46" s="171">
        <v>0.47</v>
      </c>
    </row>
    <row r="47" spans="1:12" x14ac:dyDescent="0.2">
      <c r="B47" s="166" t="s">
        <v>20</v>
      </c>
      <c r="C47" s="169"/>
      <c r="D47" s="170">
        <v>0.27</v>
      </c>
      <c r="E47" s="170">
        <v>0</v>
      </c>
      <c r="F47" s="171">
        <v>0.73</v>
      </c>
    </row>
    <row r="48" spans="1:12" x14ac:dyDescent="0.2">
      <c r="B48" s="166" t="s">
        <v>10</v>
      </c>
      <c r="C48" s="169"/>
      <c r="D48" s="170">
        <v>0.06</v>
      </c>
      <c r="E48" s="170">
        <v>0.08</v>
      </c>
      <c r="F48" s="171">
        <v>0.86</v>
      </c>
    </row>
    <row r="49" spans="2:6" x14ac:dyDescent="0.2">
      <c r="B49" s="166" t="s">
        <v>11</v>
      </c>
      <c r="C49" s="169"/>
      <c r="D49" s="170">
        <v>0.06</v>
      </c>
      <c r="E49" s="170">
        <v>0.08</v>
      </c>
      <c r="F49" s="171">
        <v>0.86</v>
      </c>
    </row>
    <row r="50" spans="2:6" x14ac:dyDescent="0.2">
      <c r="B50" s="172"/>
      <c r="F50" s="173"/>
    </row>
    <row r="51" spans="2:6" x14ac:dyDescent="0.2">
      <c r="B51" s="174" t="s">
        <v>21</v>
      </c>
      <c r="C51" s="175">
        <v>0.44</v>
      </c>
      <c r="D51" s="175">
        <v>0.5</v>
      </c>
      <c r="E51" s="175">
        <v>1.5</v>
      </c>
      <c r="F51" s="176">
        <v>0.85</v>
      </c>
    </row>
    <row r="54" spans="2:6" x14ac:dyDescent="0.2">
      <c r="C54" s="131" t="s">
        <v>51</v>
      </c>
    </row>
    <row r="55" spans="2:6" x14ac:dyDescent="0.2">
      <c r="B55" s="137"/>
      <c r="C55" s="137" t="str">
        <f>$C$41</f>
        <v>Elkomfur</v>
      </c>
      <c r="D55" s="137" t="str">
        <f>$D$41</f>
        <v>Belysning</v>
      </c>
      <c r="E55" s="137" t="str">
        <f>$E$41</f>
        <v>Køle-maskiner, Elkomkompressorer</v>
      </c>
      <c r="F55" s="137" t="str">
        <f>$F$41</f>
        <v>Motorer, mv</v>
      </c>
    </row>
    <row r="56" spans="2:6" x14ac:dyDescent="0.2">
      <c r="B56" s="177" t="s">
        <v>5</v>
      </c>
      <c r="C56" s="155">
        <f>$D$27*$C$42*C$51</f>
        <v>394229.92506137252</v>
      </c>
      <c r="D56" s="155">
        <f>$D$27*$D$42*D$51</f>
        <v>447988.5512061051</v>
      </c>
      <c r="E56" s="155">
        <f>$D$27*$E$42*E$51</f>
        <v>1586746.5458848495</v>
      </c>
      <c r="F56" s="155">
        <f>$D$27*$F$42*F$51</f>
        <v>2491105.3695776905</v>
      </c>
    </row>
    <row r="57" spans="2:6" x14ac:dyDescent="0.2">
      <c r="B57" s="177" t="s">
        <v>20</v>
      </c>
      <c r="C57" s="155"/>
      <c r="D57" s="155">
        <f>$D$32*$D$47*D$51</f>
        <v>155493.70949052356</v>
      </c>
      <c r="E57" s="155">
        <f>$D$32*$E$47*E$51</f>
        <v>0</v>
      </c>
      <c r="F57" s="155">
        <f>$D$32*$F$47*F$51</f>
        <v>714695.16102866561</v>
      </c>
    </row>
    <row r="58" spans="2:6" x14ac:dyDescent="0.2">
      <c r="B58" s="177" t="s">
        <v>8</v>
      </c>
      <c r="C58" s="155"/>
      <c r="D58" s="155">
        <f>$D$31*$D$46*D$51</f>
        <v>111920.65591105918</v>
      </c>
      <c r="E58" s="155">
        <f>$D$31*$E$46*E$51</f>
        <v>376053.40386115888</v>
      </c>
      <c r="F58" s="155">
        <f>$D$31*$F$46*F$51</f>
        <v>357698.41629174509</v>
      </c>
    </row>
    <row r="59" spans="2:6" x14ac:dyDescent="0.2">
      <c r="B59" s="177" t="s">
        <v>28</v>
      </c>
      <c r="C59" s="155"/>
      <c r="D59" s="155">
        <f>$D$30*$D$45*D$51</f>
        <v>220771.18610568775</v>
      </c>
      <c r="E59" s="155">
        <f>$D$30*$E$45*E$51</f>
        <v>741791.18531511095</v>
      </c>
      <c r="F59" s="155">
        <f>$D$30*$F$45*F$51</f>
        <v>705584.71079377807</v>
      </c>
    </row>
    <row r="60" spans="2:6" x14ac:dyDescent="0.2">
      <c r="B60" s="177" t="s">
        <v>10</v>
      </c>
      <c r="C60" s="155"/>
      <c r="D60" s="155">
        <f>$D$33*$D$48*D$51</f>
        <v>0</v>
      </c>
      <c r="E60" s="155">
        <f>$D$33*$E$48*E$51</f>
        <v>0</v>
      </c>
      <c r="F60" s="155">
        <f>$D$33*$F$48*F$51</f>
        <v>0</v>
      </c>
    </row>
    <row r="61" spans="2:6" x14ac:dyDescent="0.2">
      <c r="B61" s="177" t="s">
        <v>11</v>
      </c>
      <c r="C61" s="155"/>
      <c r="D61" s="155">
        <f>$D$34*$D$49*D$51</f>
        <v>0</v>
      </c>
      <c r="E61" s="155">
        <f>$D$34*$E$49*E$51</f>
        <v>0</v>
      </c>
      <c r="F61" s="155">
        <f>$D$34*$F$49*F$51</f>
        <v>0</v>
      </c>
    </row>
    <row r="62" spans="2:6" x14ac:dyDescent="0.2">
      <c r="B62" s="177" t="s">
        <v>6</v>
      </c>
      <c r="C62" s="155"/>
      <c r="D62" s="155">
        <f>$D$29*$D$44*D$51</f>
        <v>0</v>
      </c>
      <c r="E62" s="155">
        <f>$D$29*$E$44*E$51</f>
        <v>0</v>
      </c>
      <c r="F62" s="155">
        <f>$D$29*$F$44*F$51</f>
        <v>0</v>
      </c>
    </row>
    <row r="63" spans="2:6" x14ac:dyDescent="0.2">
      <c r="B63" s="177" t="s">
        <v>0</v>
      </c>
      <c r="C63" s="155"/>
      <c r="D63" s="155">
        <f>$D$28*$D$43*D$51</f>
        <v>133671.9236125396</v>
      </c>
      <c r="E63" s="155">
        <f>$D$28*$E$43*E$51</f>
        <v>80203.154167523768</v>
      </c>
      <c r="F63" s="155">
        <f>$D$28*$F$43*F$51</f>
        <v>1242257.7434392015</v>
      </c>
    </row>
    <row r="66" spans="1:6" x14ac:dyDescent="0.2">
      <c r="C66" s="131" t="s">
        <v>22</v>
      </c>
    </row>
    <row r="67" spans="1:6" x14ac:dyDescent="0.2">
      <c r="B67" s="178"/>
      <c r="C67" s="178" t="str">
        <f>$C$41</f>
        <v>Elkomfur</v>
      </c>
      <c r="D67" s="178" t="str">
        <f>$D$41</f>
        <v>Belysning</v>
      </c>
      <c r="E67" s="178" t="str">
        <f>$E$41</f>
        <v>Køle-maskiner, Elkomkompressorer</v>
      </c>
      <c r="F67" s="178" t="str">
        <f>$F$41</f>
        <v>Motorer, mv</v>
      </c>
    </row>
    <row r="68" spans="1:6" x14ac:dyDescent="0.2">
      <c r="A68" s="131">
        <v>1</v>
      </c>
      <c r="B68" s="179" t="s">
        <v>5</v>
      </c>
      <c r="C68" s="180">
        <f>$D$27*$C$42*C$51/1000000*3.6</f>
        <v>1.4192277302209411</v>
      </c>
      <c r="D68" s="180">
        <f>$D$27*$D$42*D$51/1000000*3.6</f>
        <v>1.6127587843419784</v>
      </c>
      <c r="E68" s="180">
        <f>$D$27*$E$42*E$51/1000000*3.6</f>
        <v>5.7122875651854583</v>
      </c>
      <c r="F68" s="180">
        <f>$D$27*$F$42*F$51/1000000*3.6</f>
        <v>8.967979330479686</v>
      </c>
    </row>
    <row r="69" spans="1:6" x14ac:dyDescent="0.2">
      <c r="A69" s="131">
        <v>2</v>
      </c>
      <c r="B69" s="179" t="s">
        <v>20</v>
      </c>
      <c r="C69" s="180"/>
      <c r="D69" s="180">
        <f>$D$32*$D$47*D$51/1000000*3.6</f>
        <v>0.55977735416588481</v>
      </c>
      <c r="E69" s="180">
        <f>$D$32*$E$47*E$51/1000000*3.6</f>
        <v>0</v>
      </c>
      <c r="F69" s="180">
        <f>$D$32*$F$47*F$51/1000000*3.6</f>
        <v>2.5729025797031961</v>
      </c>
    </row>
    <row r="70" spans="1:6" x14ac:dyDescent="0.2">
      <c r="A70" s="131">
        <v>3</v>
      </c>
      <c r="B70" s="179" t="s">
        <v>8</v>
      </c>
      <c r="C70" s="180"/>
      <c r="D70" s="180">
        <f>$D$31*$D$46*D$51/1000000*3.6</f>
        <v>0.40291436127981306</v>
      </c>
      <c r="E70" s="180">
        <f>$D$31*$E$46*E$51/1000000*3.6</f>
        <v>1.3537922539001719</v>
      </c>
      <c r="F70" s="180">
        <f>$D$31*$F$46*F$51/1000000*3.6</f>
        <v>1.2877142986502823</v>
      </c>
    </row>
    <row r="71" spans="1:6" x14ac:dyDescent="0.2">
      <c r="A71" s="131">
        <v>4</v>
      </c>
      <c r="B71" s="179" t="s">
        <v>28</v>
      </c>
      <c r="C71" s="180"/>
      <c r="D71" s="180">
        <f>$D$30*$D$45*D$51/1000000*3.6</f>
        <v>0.7947762699804759</v>
      </c>
      <c r="E71" s="180">
        <f>$D$30*$E$45*E$51/1000000*3.6</f>
        <v>2.6704482671343994</v>
      </c>
      <c r="F71" s="180">
        <f>$D$30*$F$45*F$51/1000000*3.6</f>
        <v>2.5401049588576012</v>
      </c>
    </row>
    <row r="72" spans="1:6" x14ac:dyDescent="0.2">
      <c r="A72" s="131">
        <v>5</v>
      </c>
      <c r="B72" s="179" t="s">
        <v>10</v>
      </c>
      <c r="C72" s="180"/>
      <c r="D72" s="180">
        <f>$D$33*$D$48*D$51/1000000*3.6</f>
        <v>0</v>
      </c>
      <c r="E72" s="180">
        <f>$D$33*$E$48*E$51/1000000*3.6</f>
        <v>0</v>
      </c>
      <c r="F72" s="180">
        <f>$D$33*$F$48*F$51/1000000*3.6</f>
        <v>0</v>
      </c>
    </row>
    <row r="73" spans="1:6" x14ac:dyDescent="0.2">
      <c r="A73" s="131">
        <v>6</v>
      </c>
      <c r="B73" s="179" t="s">
        <v>11</v>
      </c>
      <c r="C73" s="180"/>
      <c r="D73" s="180">
        <f>$D$34*$D$49*D$51/1000000*3.6</f>
        <v>0</v>
      </c>
      <c r="E73" s="180">
        <f>$D$34*$E$49*E$51/1000000*3.6</f>
        <v>0</v>
      </c>
      <c r="F73" s="180">
        <f>$D$34*$F$49*F$51/1000000*3.6</f>
        <v>0</v>
      </c>
    </row>
    <row r="74" spans="1:6" x14ac:dyDescent="0.2">
      <c r="A74" s="131">
        <v>7</v>
      </c>
      <c r="B74" s="179" t="s">
        <v>6</v>
      </c>
      <c r="C74" s="180"/>
      <c r="D74" s="180">
        <f>$D$29*$D$44*D$51/1000000*3.6</f>
        <v>0</v>
      </c>
      <c r="E74" s="180">
        <f>$D$29*$E$44*E$51/1000000*3.6</f>
        <v>0</v>
      </c>
      <c r="F74" s="180">
        <f>$D$29*$F$44*F$51/1000000*3.6</f>
        <v>0</v>
      </c>
    </row>
    <row r="75" spans="1:6" x14ac:dyDescent="0.2">
      <c r="A75" s="131">
        <v>8</v>
      </c>
      <c r="B75" s="179" t="s">
        <v>0</v>
      </c>
      <c r="C75" s="180"/>
      <c r="D75" s="180">
        <f>$D$28*$D$43*D$51/1000000*3.6</f>
        <v>0.48121892500514257</v>
      </c>
      <c r="E75" s="180">
        <f>$D$28*$E$43*E$51/1000000*3.6</f>
        <v>0.28873135500308561</v>
      </c>
      <c r="F75" s="180">
        <f>$D$28*$F$43*F$51/1000000*3.6</f>
        <v>4.4721278763811254</v>
      </c>
    </row>
    <row r="76" spans="1:6" x14ac:dyDescent="0.2">
      <c r="B76" s="181"/>
      <c r="C76" s="181"/>
      <c r="D76" s="181"/>
      <c r="E76" s="181"/>
      <c r="F76" s="181"/>
    </row>
    <row r="82" spans="1:10" x14ac:dyDescent="0.2">
      <c r="C82" s="131" t="s">
        <v>36</v>
      </c>
      <c r="I82" s="182"/>
    </row>
    <row r="83" spans="1:10" x14ac:dyDescent="0.2">
      <c r="B83" s="249"/>
      <c r="C83" s="251" t="s">
        <v>26</v>
      </c>
      <c r="D83" s="251" t="s">
        <v>27</v>
      </c>
      <c r="E83" s="251" t="s">
        <v>50</v>
      </c>
      <c r="F83" s="251" t="s">
        <v>23</v>
      </c>
    </row>
    <row r="84" spans="1:10" x14ac:dyDescent="0.2">
      <c r="B84" s="250"/>
      <c r="C84" s="251"/>
      <c r="D84" s="251"/>
      <c r="E84" s="251"/>
      <c r="F84" s="251"/>
    </row>
    <row r="85" spans="1:10" x14ac:dyDescent="0.2">
      <c r="A85" s="131">
        <v>1100</v>
      </c>
      <c r="B85" s="172" t="s">
        <v>29</v>
      </c>
      <c r="C85" s="122">
        <v>248626</v>
      </c>
      <c r="D85" s="183">
        <v>839</v>
      </c>
      <c r="E85" s="184">
        <f>C85/D85</f>
        <v>296.33611442193086</v>
      </c>
      <c r="F85" s="185">
        <f t="shared" ref="F85:F104" si="4">C85/1000000*3.6</f>
        <v>0.89505360000000012</v>
      </c>
      <c r="I85" s="140"/>
      <c r="J85" s="140"/>
    </row>
    <row r="86" spans="1:10" x14ac:dyDescent="0.2">
      <c r="A86" s="131">
        <v>1200</v>
      </c>
      <c r="B86" s="172" t="s">
        <v>30</v>
      </c>
      <c r="C86" s="123">
        <v>3739899</v>
      </c>
      <c r="D86" s="186">
        <v>13133</v>
      </c>
      <c r="E86" s="187">
        <f>C86/D86</f>
        <v>284.77111094190207</v>
      </c>
      <c r="F86" s="188">
        <f t="shared" si="4"/>
        <v>13.4636364</v>
      </c>
      <c r="I86" s="140"/>
      <c r="J86" s="140"/>
    </row>
    <row r="87" spans="1:10" x14ac:dyDescent="0.2">
      <c r="A87" s="131">
        <v>1300</v>
      </c>
      <c r="B87" s="172" t="s">
        <v>31</v>
      </c>
      <c r="C87" s="123">
        <v>1880095</v>
      </c>
      <c r="D87" s="186">
        <v>11435</v>
      </c>
      <c r="E87" s="187">
        <f t="shared" ref="E87:E104" si="5">C87/D87</f>
        <v>164.41582859641451</v>
      </c>
      <c r="F87" s="188">
        <f t="shared" si="4"/>
        <v>6.7683420000000005</v>
      </c>
      <c r="I87" s="140"/>
      <c r="J87" s="140"/>
    </row>
    <row r="88" spans="1:10" x14ac:dyDescent="0.2">
      <c r="A88" s="131">
        <v>2100</v>
      </c>
      <c r="B88" s="172" t="s">
        <v>32</v>
      </c>
      <c r="C88" s="123">
        <v>1277233</v>
      </c>
      <c r="D88" s="186">
        <v>2126</v>
      </c>
      <c r="E88" s="187">
        <f t="shared" si="5"/>
        <v>600.76810912511758</v>
      </c>
      <c r="F88" s="188">
        <f t="shared" si="4"/>
        <v>4.5980388000000003</v>
      </c>
      <c r="I88" s="140"/>
      <c r="J88" s="140"/>
    </row>
    <row r="89" spans="1:10" x14ac:dyDescent="0.2">
      <c r="A89" s="131">
        <v>2200</v>
      </c>
      <c r="B89" s="172" t="s">
        <v>33</v>
      </c>
      <c r="C89" s="123">
        <v>0</v>
      </c>
      <c r="D89" s="186">
        <v>0</v>
      </c>
      <c r="E89" s="187" t="e">
        <f t="shared" si="5"/>
        <v>#DIV/0!</v>
      </c>
      <c r="F89" s="188">
        <f t="shared" si="4"/>
        <v>0</v>
      </c>
      <c r="I89" s="140"/>
      <c r="J89" s="140"/>
    </row>
    <row r="90" spans="1:10" x14ac:dyDescent="0.2">
      <c r="A90" s="131">
        <v>3100</v>
      </c>
      <c r="B90" s="172" t="s">
        <v>34</v>
      </c>
      <c r="C90" s="123">
        <v>0</v>
      </c>
      <c r="D90" s="186">
        <v>0</v>
      </c>
      <c r="E90" s="187" t="e">
        <f t="shared" si="5"/>
        <v>#DIV/0!</v>
      </c>
      <c r="F90" s="188">
        <f t="shared" si="4"/>
        <v>0</v>
      </c>
      <c r="I90" s="140"/>
      <c r="J90" s="140"/>
    </row>
    <row r="91" spans="1:10" x14ac:dyDescent="0.2">
      <c r="A91" s="131">
        <v>3200</v>
      </c>
      <c r="B91" s="172" t="s">
        <v>35</v>
      </c>
      <c r="C91" s="123">
        <v>0</v>
      </c>
      <c r="D91" s="186">
        <v>0</v>
      </c>
      <c r="E91" s="187" t="e">
        <f t="shared" si="5"/>
        <v>#DIV/0!</v>
      </c>
      <c r="F91" s="188">
        <f t="shared" si="4"/>
        <v>0</v>
      </c>
      <c r="I91" s="140"/>
      <c r="J91" s="140"/>
    </row>
    <row r="92" spans="1:10" x14ac:dyDescent="0.2">
      <c r="A92" s="131">
        <v>3300</v>
      </c>
      <c r="B92" s="172" t="s">
        <v>37</v>
      </c>
      <c r="C92" s="123">
        <v>0</v>
      </c>
      <c r="D92" s="186">
        <v>0</v>
      </c>
      <c r="E92" s="187" t="e">
        <f t="shared" si="5"/>
        <v>#DIV/0!</v>
      </c>
      <c r="F92" s="188">
        <f t="shared" si="4"/>
        <v>0</v>
      </c>
      <c r="I92" s="140"/>
      <c r="J92" s="140"/>
    </row>
    <row r="93" spans="1:10" x14ac:dyDescent="0.2">
      <c r="A93" s="131">
        <v>3400</v>
      </c>
      <c r="B93" s="172" t="s">
        <v>38</v>
      </c>
      <c r="C93" s="123">
        <v>0</v>
      </c>
      <c r="D93" s="186">
        <v>0</v>
      </c>
      <c r="E93" s="187" t="e">
        <f t="shared" si="5"/>
        <v>#DIV/0!</v>
      </c>
      <c r="F93" s="188">
        <f t="shared" si="4"/>
        <v>0</v>
      </c>
      <c r="I93" s="140"/>
      <c r="J93" s="140"/>
    </row>
    <row r="94" spans="1:10" x14ac:dyDescent="0.2">
      <c r="A94" s="131">
        <v>3500</v>
      </c>
      <c r="B94" s="172" t="s">
        <v>39</v>
      </c>
      <c r="C94" s="123">
        <v>0</v>
      </c>
      <c r="D94" s="186">
        <v>0</v>
      </c>
      <c r="E94" s="187" t="e">
        <f t="shared" si="5"/>
        <v>#DIV/0!</v>
      </c>
      <c r="F94" s="188">
        <f t="shared" si="4"/>
        <v>0</v>
      </c>
      <c r="I94" s="140"/>
      <c r="J94" s="140"/>
    </row>
    <row r="95" spans="1:10" x14ac:dyDescent="0.2">
      <c r="A95" s="131">
        <v>3600</v>
      </c>
      <c r="B95" s="172" t="s">
        <v>40</v>
      </c>
      <c r="C95" s="123">
        <v>0</v>
      </c>
      <c r="D95" s="186">
        <v>0</v>
      </c>
      <c r="E95" s="187" t="e">
        <f t="shared" si="5"/>
        <v>#DIV/0!</v>
      </c>
      <c r="F95" s="188">
        <f t="shared" si="4"/>
        <v>0</v>
      </c>
      <c r="I95" s="140"/>
      <c r="J95" s="140"/>
    </row>
    <row r="96" spans="1:10" x14ac:dyDescent="0.2">
      <c r="A96" s="131">
        <v>3700</v>
      </c>
      <c r="B96" s="172" t="s">
        <v>41</v>
      </c>
      <c r="C96" s="123">
        <v>0</v>
      </c>
      <c r="D96" s="186">
        <v>0</v>
      </c>
      <c r="E96" s="187" t="e">
        <f t="shared" si="5"/>
        <v>#DIV/0!</v>
      </c>
      <c r="F96" s="188">
        <f t="shared" si="4"/>
        <v>0</v>
      </c>
      <c r="I96" s="140"/>
      <c r="J96" s="140"/>
    </row>
    <row r="97" spans="1:11" x14ac:dyDescent="0.2">
      <c r="A97" s="131">
        <v>3800</v>
      </c>
      <c r="B97" s="172" t="s">
        <v>42</v>
      </c>
      <c r="C97" s="123">
        <v>0</v>
      </c>
      <c r="D97" s="186">
        <v>0</v>
      </c>
      <c r="E97" s="187" t="e">
        <f t="shared" si="5"/>
        <v>#DIV/0!</v>
      </c>
      <c r="F97" s="188">
        <f t="shared" si="4"/>
        <v>0</v>
      </c>
      <c r="I97" s="140"/>
      <c r="J97" s="140"/>
    </row>
    <row r="98" spans="1:11" x14ac:dyDescent="0.2">
      <c r="A98" s="131">
        <v>3900</v>
      </c>
      <c r="B98" s="172" t="s">
        <v>43</v>
      </c>
      <c r="C98" s="123">
        <v>0</v>
      </c>
      <c r="D98" s="186">
        <v>0</v>
      </c>
      <c r="E98" s="187" t="e">
        <f t="shared" si="5"/>
        <v>#DIV/0!</v>
      </c>
      <c r="F98" s="188">
        <f t="shared" si="4"/>
        <v>0</v>
      </c>
      <c r="I98" s="140"/>
      <c r="J98" s="140"/>
    </row>
    <row r="99" spans="1:11" x14ac:dyDescent="0.2">
      <c r="A99" s="131">
        <v>4100</v>
      </c>
      <c r="B99" s="172" t="s">
        <v>44</v>
      </c>
      <c r="C99" s="123">
        <v>0</v>
      </c>
      <c r="D99" s="186">
        <v>0</v>
      </c>
      <c r="E99" s="187" t="e">
        <f t="shared" si="5"/>
        <v>#DIV/0!</v>
      </c>
      <c r="F99" s="188">
        <f t="shared" si="4"/>
        <v>0</v>
      </c>
      <c r="I99" s="140"/>
      <c r="J99" s="140"/>
    </row>
    <row r="100" spans="1:11" x14ac:dyDescent="0.2">
      <c r="A100" s="131">
        <v>4200</v>
      </c>
      <c r="B100" s="172" t="s">
        <v>45</v>
      </c>
      <c r="C100" s="123">
        <v>1265679</v>
      </c>
      <c r="D100" s="186">
        <v>228</v>
      </c>
      <c r="E100" s="187">
        <f t="shared" si="5"/>
        <v>5551.2236842105267</v>
      </c>
      <c r="F100" s="188">
        <f t="shared" si="4"/>
        <v>4.5564444000000002</v>
      </c>
      <c r="I100" s="140"/>
      <c r="J100" s="140"/>
    </row>
    <row r="101" spans="1:11" x14ac:dyDescent="0.2">
      <c r="A101" s="131">
        <v>4300</v>
      </c>
      <c r="B101" s="172" t="s">
        <v>46</v>
      </c>
      <c r="C101" s="123">
        <v>641640</v>
      </c>
      <c r="D101" s="186">
        <v>538</v>
      </c>
      <c r="E101" s="187">
        <f t="shared" si="5"/>
        <v>1192.6394052044609</v>
      </c>
      <c r="F101" s="188">
        <f t="shared" si="4"/>
        <v>2.309904</v>
      </c>
      <c r="I101" s="140"/>
      <c r="J101" s="140"/>
    </row>
    <row r="102" spans="1:11" x14ac:dyDescent="0.2">
      <c r="A102" s="131">
        <v>4400</v>
      </c>
      <c r="B102" s="172" t="s">
        <v>47</v>
      </c>
      <c r="C102" s="123">
        <v>825411</v>
      </c>
      <c r="D102" s="186">
        <v>1140</v>
      </c>
      <c r="E102" s="187">
        <f t="shared" si="5"/>
        <v>724.04473684210529</v>
      </c>
      <c r="F102" s="188">
        <f t="shared" si="4"/>
        <v>2.9714795999999999</v>
      </c>
      <c r="I102" s="140"/>
      <c r="J102" s="140"/>
    </row>
    <row r="103" spans="1:11" x14ac:dyDescent="0.2">
      <c r="A103" s="131">
        <v>4500</v>
      </c>
      <c r="B103" s="172" t="s">
        <v>48</v>
      </c>
      <c r="C103" s="123">
        <v>0</v>
      </c>
      <c r="D103" s="186">
        <v>0</v>
      </c>
      <c r="E103" s="187" t="e">
        <f t="shared" si="5"/>
        <v>#DIV/0!</v>
      </c>
      <c r="F103" s="188">
        <f t="shared" si="4"/>
        <v>0</v>
      </c>
      <c r="I103" s="140"/>
      <c r="J103" s="140"/>
    </row>
    <row r="104" spans="1:11" x14ac:dyDescent="0.2">
      <c r="A104" s="131">
        <v>4600</v>
      </c>
      <c r="B104" s="172" t="s">
        <v>109</v>
      </c>
      <c r="C104" s="123">
        <v>0</v>
      </c>
      <c r="D104" s="186">
        <v>0</v>
      </c>
      <c r="E104" s="187" t="e">
        <f t="shared" si="5"/>
        <v>#DIV/0!</v>
      </c>
      <c r="F104" s="188">
        <f t="shared" si="4"/>
        <v>0</v>
      </c>
      <c r="I104" s="140"/>
      <c r="J104" s="140"/>
    </row>
    <row r="105" spans="1:11" x14ac:dyDescent="0.2">
      <c r="A105" s="131">
        <v>9990</v>
      </c>
      <c r="B105" s="189" t="s">
        <v>110</v>
      </c>
      <c r="C105" s="190">
        <v>3223725</v>
      </c>
      <c r="D105" s="191">
        <v>1528</v>
      </c>
      <c r="E105" s="192">
        <f>C105/D105</f>
        <v>2109.7676701570681</v>
      </c>
      <c r="F105" s="193">
        <f>C105/1000000*3.6</f>
        <v>11.605410000000001</v>
      </c>
      <c r="I105" s="140"/>
      <c r="J105" s="140"/>
    </row>
    <row r="106" spans="1:11" x14ac:dyDescent="0.2">
      <c r="B106" s="131" t="s">
        <v>13</v>
      </c>
      <c r="C106" s="153">
        <f>SUM(C85:C105)</f>
        <v>13102308</v>
      </c>
      <c r="D106" s="153">
        <f>SUM(D85:D105)</f>
        <v>30967</v>
      </c>
      <c r="E106" s="153">
        <f>C106/D106</f>
        <v>423.10549940258983</v>
      </c>
      <c r="F106" s="153">
        <f>SUM(F85:F105)</f>
        <v>47.168308800000005</v>
      </c>
      <c r="I106" s="153"/>
      <c r="J106" s="156"/>
      <c r="K106" s="153"/>
    </row>
    <row r="107" spans="1:11" x14ac:dyDescent="0.2">
      <c r="K107" s="153"/>
    </row>
    <row r="308" spans="4:13" x14ac:dyDescent="0.2">
      <c r="J308" s="129" t="s">
        <v>103</v>
      </c>
      <c r="K308" s="129"/>
      <c r="L308" s="129" t="s">
        <v>26</v>
      </c>
      <c r="M308" s="131" t="s">
        <v>104</v>
      </c>
    </row>
    <row r="309" spans="4:13" x14ac:dyDescent="0.2">
      <c r="D309" s="131" t="e">
        <f>$D$307*M309</f>
        <v>#DIV/0!</v>
      </c>
      <c r="J309" s="129"/>
      <c r="K309" s="129"/>
      <c r="L309" s="129"/>
      <c r="M309" s="130" t="e">
        <f>L309/$L$329</f>
        <v>#DIV/0!</v>
      </c>
    </row>
    <row r="310" spans="4:13" x14ac:dyDescent="0.2">
      <c r="D310" s="131" t="e">
        <f t="shared" ref="D310:D328" si="6">$D$307*M310</f>
        <v>#DIV/0!</v>
      </c>
      <c r="J310" s="129"/>
      <c r="K310" s="129"/>
      <c r="L310" s="129"/>
      <c r="M310" s="130" t="e">
        <f t="shared" ref="M310:M329" si="7">L310/$L$329</f>
        <v>#DIV/0!</v>
      </c>
    </row>
    <row r="311" spans="4:13" x14ac:dyDescent="0.2">
      <c r="D311" s="131" t="e">
        <f t="shared" si="6"/>
        <v>#DIV/0!</v>
      </c>
      <c r="J311" s="129"/>
      <c r="K311" s="129"/>
      <c r="L311" s="129"/>
      <c r="M311" s="130" t="e">
        <f t="shared" si="7"/>
        <v>#DIV/0!</v>
      </c>
    </row>
    <row r="312" spans="4:13" x14ac:dyDescent="0.2">
      <c r="D312" s="131" t="e">
        <f t="shared" si="6"/>
        <v>#DIV/0!</v>
      </c>
      <c r="J312" s="129"/>
      <c r="K312" s="129"/>
      <c r="L312" s="129"/>
      <c r="M312" s="130" t="e">
        <f t="shared" si="7"/>
        <v>#DIV/0!</v>
      </c>
    </row>
    <row r="313" spans="4:13" x14ac:dyDescent="0.2">
      <c r="D313" s="131" t="e">
        <f t="shared" si="6"/>
        <v>#DIV/0!</v>
      </c>
      <c r="J313" s="129"/>
      <c r="K313" s="129"/>
      <c r="L313" s="129"/>
      <c r="M313" s="130" t="e">
        <f t="shared" si="7"/>
        <v>#DIV/0!</v>
      </c>
    </row>
    <row r="314" spans="4:13" x14ac:dyDescent="0.2">
      <c r="D314" s="131" t="e">
        <f t="shared" si="6"/>
        <v>#DIV/0!</v>
      </c>
      <c r="J314" s="129"/>
      <c r="K314" s="129"/>
      <c r="L314" s="129"/>
      <c r="M314" s="130" t="e">
        <f t="shared" si="7"/>
        <v>#DIV/0!</v>
      </c>
    </row>
    <row r="315" spans="4:13" x14ac:dyDescent="0.2">
      <c r="D315" s="131" t="e">
        <f t="shared" si="6"/>
        <v>#DIV/0!</v>
      </c>
      <c r="J315" s="129"/>
      <c r="K315" s="129"/>
      <c r="L315" s="129"/>
      <c r="M315" s="130" t="e">
        <f t="shared" si="7"/>
        <v>#DIV/0!</v>
      </c>
    </row>
    <row r="316" spans="4:13" x14ac:dyDescent="0.2">
      <c r="D316" s="131" t="e">
        <f t="shared" si="6"/>
        <v>#DIV/0!</v>
      </c>
      <c r="J316" s="129"/>
      <c r="K316" s="129"/>
      <c r="L316" s="129"/>
      <c r="M316" s="130" t="e">
        <f t="shared" si="7"/>
        <v>#DIV/0!</v>
      </c>
    </row>
    <row r="317" spans="4:13" x14ac:dyDescent="0.2">
      <c r="D317" s="131" t="e">
        <f t="shared" si="6"/>
        <v>#DIV/0!</v>
      </c>
      <c r="J317" s="129"/>
      <c r="K317" s="129"/>
      <c r="L317" s="129"/>
      <c r="M317" s="130" t="e">
        <f t="shared" si="7"/>
        <v>#DIV/0!</v>
      </c>
    </row>
    <row r="318" spans="4:13" x14ac:dyDescent="0.2">
      <c r="D318" s="131" t="e">
        <f t="shared" si="6"/>
        <v>#DIV/0!</v>
      </c>
      <c r="J318" s="129"/>
      <c r="K318" s="129"/>
      <c r="L318" s="129"/>
      <c r="M318" s="130" t="e">
        <f t="shared" si="7"/>
        <v>#DIV/0!</v>
      </c>
    </row>
    <row r="319" spans="4:13" x14ac:dyDescent="0.2">
      <c r="D319" s="131" t="e">
        <f t="shared" si="6"/>
        <v>#DIV/0!</v>
      </c>
      <c r="J319" s="129"/>
      <c r="K319" s="129"/>
      <c r="L319" s="129"/>
      <c r="M319" s="130" t="e">
        <f t="shared" si="7"/>
        <v>#DIV/0!</v>
      </c>
    </row>
    <row r="320" spans="4:13" x14ac:dyDescent="0.2">
      <c r="D320" s="131" t="e">
        <f t="shared" si="6"/>
        <v>#DIV/0!</v>
      </c>
      <c r="J320" s="129"/>
      <c r="K320" s="129"/>
      <c r="L320" s="129"/>
      <c r="M320" s="130" t="e">
        <f t="shared" si="7"/>
        <v>#DIV/0!</v>
      </c>
    </row>
    <row r="321" spans="4:13" x14ac:dyDescent="0.2">
      <c r="D321" s="131" t="e">
        <f t="shared" si="6"/>
        <v>#DIV/0!</v>
      </c>
      <c r="J321" s="129"/>
      <c r="K321" s="129"/>
      <c r="L321" s="129"/>
      <c r="M321" s="130" t="e">
        <f t="shared" si="7"/>
        <v>#DIV/0!</v>
      </c>
    </row>
    <row r="322" spans="4:13" x14ac:dyDescent="0.2">
      <c r="D322" s="131" t="e">
        <f t="shared" si="6"/>
        <v>#DIV/0!</v>
      </c>
      <c r="J322" s="129"/>
      <c r="K322" s="129"/>
      <c r="L322" s="129"/>
      <c r="M322" s="130" t="e">
        <f t="shared" si="7"/>
        <v>#DIV/0!</v>
      </c>
    </row>
    <row r="323" spans="4:13" x14ac:dyDescent="0.2">
      <c r="D323" s="131" t="e">
        <f t="shared" si="6"/>
        <v>#DIV/0!</v>
      </c>
      <c r="J323" s="129"/>
      <c r="K323" s="129"/>
      <c r="L323" s="129"/>
      <c r="M323" s="130" t="e">
        <f t="shared" si="7"/>
        <v>#DIV/0!</v>
      </c>
    </row>
    <row r="324" spans="4:13" x14ac:dyDescent="0.2">
      <c r="D324" s="131" t="e">
        <f t="shared" si="6"/>
        <v>#DIV/0!</v>
      </c>
      <c r="J324" s="129"/>
      <c r="K324" s="129"/>
      <c r="L324" s="129"/>
      <c r="M324" s="130" t="e">
        <f t="shared" si="7"/>
        <v>#DIV/0!</v>
      </c>
    </row>
    <row r="325" spans="4:13" x14ac:dyDescent="0.2">
      <c r="D325" s="131" t="e">
        <f t="shared" si="6"/>
        <v>#DIV/0!</v>
      </c>
      <c r="J325" s="129"/>
      <c r="K325" s="129"/>
      <c r="L325" s="129"/>
      <c r="M325" s="130" t="e">
        <f t="shared" si="7"/>
        <v>#DIV/0!</v>
      </c>
    </row>
    <row r="326" spans="4:13" x14ac:dyDescent="0.2">
      <c r="D326" s="131" t="e">
        <f t="shared" si="6"/>
        <v>#DIV/0!</v>
      </c>
      <c r="J326" s="129"/>
      <c r="K326" s="129"/>
      <c r="L326" s="129"/>
      <c r="M326" s="130" t="e">
        <f t="shared" si="7"/>
        <v>#DIV/0!</v>
      </c>
    </row>
    <row r="327" spans="4:13" x14ac:dyDescent="0.2">
      <c r="D327" s="131" t="e">
        <f t="shared" si="6"/>
        <v>#DIV/0!</v>
      </c>
      <c r="J327" s="129"/>
      <c r="K327" s="129"/>
      <c r="L327" s="129"/>
      <c r="M327" s="130" t="e">
        <f t="shared" si="7"/>
        <v>#DIV/0!</v>
      </c>
    </row>
    <row r="328" spans="4:13" x14ac:dyDescent="0.2">
      <c r="D328" s="131" t="e">
        <f t="shared" si="6"/>
        <v>#DIV/0!</v>
      </c>
      <c r="J328" s="129"/>
      <c r="K328" s="129"/>
      <c r="L328" s="129"/>
      <c r="M328" s="130" t="e">
        <f t="shared" si="7"/>
        <v>#DIV/0!</v>
      </c>
    </row>
    <row r="329" spans="4:13" x14ac:dyDescent="0.2">
      <c r="J329" s="129"/>
      <c r="K329" s="129"/>
      <c r="L329" s="129"/>
      <c r="M329" s="130" t="e">
        <f t="shared" si="7"/>
        <v>#DIV/0!</v>
      </c>
    </row>
    <row r="330" spans="4:13" x14ac:dyDescent="0.2">
      <c r="D330" s="131" t="e">
        <f>SUM(D309:D328)</f>
        <v>#DIV/0!</v>
      </c>
    </row>
    <row r="333" spans="4:13" x14ac:dyDescent="0.2">
      <c r="D333" s="131" t="e">
        <f>D303+D330</f>
        <v>#DIV/0!</v>
      </c>
    </row>
  </sheetData>
  <mergeCells count="5">
    <mergeCell ref="B83:B84"/>
    <mergeCell ref="C83:C84"/>
    <mergeCell ref="D83:D84"/>
    <mergeCell ref="E83:E84"/>
    <mergeCell ref="F83:F84"/>
  </mergeCells>
  <pageMargins left="0.75" right="0.75" top="1" bottom="1" header="0" footer="0"/>
  <pageSetup paperSize="9" scale="82" fitToHeight="0" orientation="portrait" r:id="rId1"/>
  <headerFooter alignWithMargins="0"/>
  <rowBreaks count="1" manualBreakCount="1">
    <brk id="80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5FA84-0B92-4E87-A4F4-58C67EF2D3E7}">
  <dimension ref="A1:BF374"/>
  <sheetViews>
    <sheetView showGridLines="0" zoomScaleNormal="100" workbookViewId="0">
      <selection activeCell="D8" sqref="D8"/>
    </sheetView>
  </sheetViews>
  <sheetFormatPr defaultRowHeight="12.75" x14ac:dyDescent="0.2"/>
  <cols>
    <col min="1" max="1" width="15.7109375" style="196" customWidth="1"/>
    <col min="2" max="2" width="38.5703125" style="196" bestFit="1" customWidth="1"/>
    <col min="3" max="3" width="17.28515625" style="196" customWidth="1"/>
    <col min="4" max="4" width="21.140625" style="196" bestFit="1" customWidth="1"/>
    <col min="5" max="5" width="21.5703125" style="196" customWidth="1"/>
    <col min="6" max="7" width="7.5703125" style="196" customWidth="1"/>
    <col min="8" max="8" width="15.28515625" style="196" customWidth="1"/>
    <col min="9" max="9" width="42.7109375" style="196" customWidth="1"/>
    <col min="10" max="10" width="13.140625" style="196" customWidth="1"/>
    <col min="11" max="11" width="22" style="196" bestFit="1" customWidth="1"/>
    <col min="12" max="12" width="10.28515625" style="196" customWidth="1"/>
    <col min="13" max="13" width="6.7109375" style="196" customWidth="1"/>
    <col min="14" max="14" width="18.7109375" style="196" bestFit="1" customWidth="1"/>
    <col min="15" max="15" width="9.140625" style="196"/>
    <col min="16" max="16" width="21.85546875" style="196" bestFit="1" customWidth="1"/>
    <col min="17" max="17" width="9.140625" style="196"/>
    <col min="18" max="18" width="18" style="196" bestFit="1" customWidth="1"/>
    <col min="19" max="19" width="9.140625" style="196"/>
    <col min="20" max="20" width="19.7109375" style="196" bestFit="1" customWidth="1"/>
    <col min="21" max="21" width="9.140625" style="196"/>
    <col min="22" max="22" width="30.140625" style="196" bestFit="1" customWidth="1"/>
    <col min="23" max="23" width="9.140625" style="196"/>
    <col min="24" max="24" width="18.140625" style="196" bestFit="1" customWidth="1"/>
    <col min="25" max="25" width="9.140625" style="196"/>
    <col min="26" max="26" width="21" style="196" bestFit="1" customWidth="1"/>
    <col min="27" max="27" width="9.140625" style="196"/>
    <col min="28" max="28" width="24.5703125" style="196" bestFit="1" customWidth="1"/>
    <col min="29" max="29" width="9.140625" style="196"/>
    <col min="30" max="30" width="16.85546875" style="196" bestFit="1" customWidth="1"/>
    <col min="31" max="31" width="9.140625" style="196"/>
    <col min="32" max="32" width="18" style="196" bestFit="1" customWidth="1"/>
    <col min="33" max="33" width="9.140625" style="196"/>
    <col min="34" max="34" width="20.28515625" style="196" bestFit="1" customWidth="1"/>
    <col min="35" max="35" width="9.140625" style="196"/>
    <col min="36" max="36" width="18.28515625" style="196" bestFit="1" customWidth="1"/>
    <col min="37" max="37" width="9.140625" style="196"/>
    <col min="38" max="38" width="18.7109375" style="196" bestFit="1" customWidth="1"/>
    <col min="39" max="16384" width="9.140625" style="196"/>
  </cols>
  <sheetData>
    <row r="1" spans="1:58" s="194" customFormat="1" ht="20.25" x14ac:dyDescent="0.3">
      <c r="A1" s="117" t="str">
        <f>Grafer!B1</f>
        <v>Fordeling af elforbrug i Læsø Kommune</v>
      </c>
    </row>
    <row r="2" spans="1:58" ht="12.75" customHeight="1" x14ac:dyDescent="0.3">
      <c r="A2" s="195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</row>
    <row r="3" spans="1:58" s="198" customFormat="1" ht="15" x14ac:dyDescent="0.25">
      <c r="A3" s="197" t="s">
        <v>111</v>
      </c>
      <c r="C3" s="199"/>
      <c r="D3" s="200"/>
      <c r="E3" s="200"/>
    </row>
    <row r="4" spans="1:58" ht="12.75" customHeight="1" x14ac:dyDescent="0.2">
      <c r="A4" s="128"/>
      <c r="B4" s="201"/>
      <c r="C4" s="202"/>
      <c r="D4" s="203"/>
      <c r="E4" s="204"/>
      <c r="F4" s="204"/>
      <c r="G4" s="131"/>
      <c r="H4" s="205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</row>
    <row r="5" spans="1:58" ht="12.75" customHeight="1" x14ac:dyDescent="0.2">
      <c r="A5" s="206" t="s">
        <v>112</v>
      </c>
      <c r="B5" s="206" t="s">
        <v>113</v>
      </c>
      <c r="C5" s="207"/>
      <c r="D5" s="208" t="s">
        <v>114</v>
      </c>
      <c r="E5" s="209" t="s">
        <v>115</v>
      </c>
      <c r="F5" s="204"/>
      <c r="G5" s="131"/>
      <c r="H5" s="210"/>
      <c r="I5" s="206"/>
      <c r="J5" s="207"/>
      <c r="K5" s="208"/>
      <c r="L5" s="206"/>
      <c r="M5" s="206"/>
      <c r="N5" s="209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</row>
    <row r="6" spans="1:58" ht="12.75" customHeight="1" x14ac:dyDescent="0.2">
      <c r="A6" s="211">
        <v>1110</v>
      </c>
      <c r="B6" s="196" t="s">
        <v>116</v>
      </c>
      <c r="C6" s="212"/>
      <c r="D6" s="213">
        <v>176223</v>
      </c>
      <c r="E6" s="214">
        <v>667</v>
      </c>
      <c r="F6" s="204"/>
      <c r="G6" s="131"/>
      <c r="H6" s="211"/>
      <c r="J6" s="212"/>
      <c r="K6" s="213"/>
      <c r="M6" s="215"/>
      <c r="N6" s="214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</row>
    <row r="7" spans="1:58" ht="12.75" customHeight="1" x14ac:dyDescent="0.2">
      <c r="A7" s="211">
        <v>1120</v>
      </c>
      <c r="B7" s="196" t="s">
        <v>117</v>
      </c>
      <c r="C7" s="212"/>
      <c r="D7" s="213">
        <v>72403</v>
      </c>
      <c r="E7" s="214">
        <v>172</v>
      </c>
      <c r="F7" s="204"/>
      <c r="G7" s="131"/>
      <c r="H7" s="211"/>
      <c r="J7" s="212"/>
      <c r="K7" s="213"/>
      <c r="M7" s="215"/>
      <c r="N7" s="214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</row>
    <row r="8" spans="1:58" ht="12.75" customHeight="1" x14ac:dyDescent="0.2">
      <c r="A8" s="211">
        <v>1210</v>
      </c>
      <c r="B8" s="196" t="s">
        <v>118</v>
      </c>
      <c r="C8" s="212"/>
      <c r="D8" s="213">
        <v>2762636</v>
      </c>
      <c r="E8" s="214">
        <v>11120</v>
      </c>
      <c r="F8" s="204"/>
      <c r="G8" s="131"/>
      <c r="H8" s="211"/>
      <c r="J8" s="212"/>
      <c r="K8" s="213"/>
      <c r="M8" s="215"/>
      <c r="N8" s="214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</row>
    <row r="9" spans="1:58" ht="12.75" customHeight="1" x14ac:dyDescent="0.2">
      <c r="A9" s="211">
        <v>1220</v>
      </c>
      <c r="B9" s="196" t="s">
        <v>119</v>
      </c>
      <c r="C9" s="212"/>
      <c r="D9" s="213">
        <v>683255</v>
      </c>
      <c r="E9" s="214">
        <v>1457</v>
      </c>
      <c r="F9" s="204"/>
      <c r="G9" s="131"/>
      <c r="H9" s="211"/>
      <c r="J9" s="212"/>
      <c r="K9" s="213"/>
      <c r="M9" s="215"/>
      <c r="N9" s="214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</row>
    <row r="10" spans="1:58" ht="12.75" customHeight="1" x14ac:dyDescent="0.2">
      <c r="A10" s="211">
        <v>1230</v>
      </c>
      <c r="B10" s="196" t="s">
        <v>120</v>
      </c>
      <c r="C10" s="212"/>
      <c r="D10" s="213">
        <v>294008</v>
      </c>
      <c r="E10" s="214">
        <v>556</v>
      </c>
      <c r="F10" s="204"/>
      <c r="G10" s="131"/>
      <c r="H10" s="211"/>
      <c r="J10" s="212"/>
      <c r="K10" s="213"/>
      <c r="M10" s="215"/>
      <c r="N10" s="214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</row>
    <row r="11" spans="1:58" ht="12.75" customHeight="1" x14ac:dyDescent="0.2">
      <c r="A11" s="211">
        <v>1300</v>
      </c>
      <c r="B11" s="196" t="s">
        <v>102</v>
      </c>
      <c r="C11" s="212"/>
      <c r="D11" s="213">
        <v>1880095</v>
      </c>
      <c r="E11" s="214">
        <v>11435</v>
      </c>
      <c r="F11" s="204"/>
      <c r="G11" s="131"/>
      <c r="H11" s="211"/>
      <c r="J11" s="212"/>
      <c r="K11" s="213"/>
      <c r="M11" s="215"/>
      <c r="N11" s="214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</row>
    <row r="12" spans="1:58" ht="12.75" customHeight="1" x14ac:dyDescent="0.2">
      <c r="A12" s="211">
        <v>2110</v>
      </c>
      <c r="B12" s="196" t="s">
        <v>121</v>
      </c>
      <c r="C12" s="212"/>
      <c r="D12" s="213">
        <v>1277233</v>
      </c>
      <c r="E12" s="214">
        <v>2126</v>
      </c>
      <c r="F12" s="204"/>
      <c r="G12" s="131"/>
      <c r="H12" s="211"/>
      <c r="J12" s="212"/>
      <c r="K12" s="213"/>
      <c r="M12" s="215"/>
      <c r="N12" s="214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</row>
    <row r="13" spans="1:58" ht="12.75" customHeight="1" x14ac:dyDescent="0.2">
      <c r="A13" s="211">
        <v>4210</v>
      </c>
      <c r="B13" s="196" t="s">
        <v>80</v>
      </c>
      <c r="C13" s="212"/>
      <c r="D13" s="213">
        <v>1265679</v>
      </c>
      <c r="E13" s="214">
        <v>228</v>
      </c>
      <c r="F13" s="204"/>
      <c r="G13" s="131"/>
      <c r="H13" s="211"/>
      <c r="J13" s="212"/>
      <c r="K13" s="213"/>
      <c r="M13" s="215"/>
      <c r="N13" s="214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</row>
    <row r="14" spans="1:58" ht="12.75" customHeight="1" x14ac:dyDescent="0.2">
      <c r="A14" s="211">
        <v>4310</v>
      </c>
      <c r="B14" s="196" t="s">
        <v>83</v>
      </c>
      <c r="C14" s="212"/>
      <c r="D14" s="213">
        <v>397468</v>
      </c>
      <c r="E14" s="214">
        <v>235</v>
      </c>
      <c r="F14" s="204"/>
      <c r="G14" s="131"/>
      <c r="H14" s="211"/>
      <c r="J14" s="212"/>
      <c r="K14" s="213"/>
      <c r="M14" s="215"/>
      <c r="N14" s="214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</row>
    <row r="15" spans="1:58" ht="12.75" customHeight="1" x14ac:dyDescent="0.2">
      <c r="A15" s="211">
        <v>4330</v>
      </c>
      <c r="B15" s="196" t="s">
        <v>85</v>
      </c>
      <c r="C15" s="212"/>
      <c r="D15" s="213">
        <v>244172</v>
      </c>
      <c r="E15" s="214">
        <v>303</v>
      </c>
      <c r="F15" s="204"/>
      <c r="G15" s="131"/>
      <c r="H15" s="211"/>
      <c r="J15" s="212"/>
      <c r="K15" s="213"/>
      <c r="M15" s="215"/>
      <c r="N15" s="214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</row>
    <row r="16" spans="1:58" ht="12.75" customHeight="1" x14ac:dyDescent="0.2">
      <c r="A16" s="216">
        <v>4420</v>
      </c>
      <c r="B16" s="201" t="s">
        <v>123</v>
      </c>
      <c r="C16" s="202"/>
      <c r="D16" s="217">
        <v>156657</v>
      </c>
      <c r="E16" s="214">
        <v>372</v>
      </c>
      <c r="F16" s="204"/>
      <c r="G16" s="131"/>
      <c r="H16" s="211"/>
      <c r="I16" s="201"/>
      <c r="J16" s="202"/>
      <c r="K16" s="217"/>
      <c r="M16" s="202"/>
      <c r="N16" s="217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</row>
    <row r="17" spans="1:58" ht="12.75" customHeight="1" x14ac:dyDescent="0.2">
      <c r="A17" s="216">
        <v>4450</v>
      </c>
      <c r="B17" s="201" t="s">
        <v>91</v>
      </c>
      <c r="C17" s="202"/>
      <c r="D17" s="217">
        <v>311809</v>
      </c>
      <c r="E17" s="214">
        <v>504</v>
      </c>
      <c r="F17" s="204"/>
      <c r="G17" s="131"/>
      <c r="H17" s="211"/>
      <c r="I17" s="201"/>
      <c r="J17" s="202"/>
      <c r="K17" s="217"/>
      <c r="M17" s="202"/>
      <c r="N17" s="217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</row>
    <row r="18" spans="1:58" ht="12.75" customHeight="1" x14ac:dyDescent="0.2">
      <c r="A18" s="216">
        <v>4460</v>
      </c>
      <c r="B18" s="201" t="s">
        <v>92</v>
      </c>
      <c r="C18" s="202"/>
      <c r="D18" s="217">
        <v>356945</v>
      </c>
      <c r="E18" s="214">
        <v>264</v>
      </c>
      <c r="F18" s="204"/>
      <c r="G18" s="131"/>
      <c r="H18" s="211"/>
      <c r="I18" s="201"/>
      <c r="J18" s="202"/>
      <c r="K18" s="217"/>
      <c r="M18" s="202"/>
      <c r="N18" s="217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</row>
    <row r="19" spans="1:58" ht="12.75" customHeight="1" x14ac:dyDescent="0.2">
      <c r="A19" s="216">
        <v>9990</v>
      </c>
      <c r="B19" s="201" t="s">
        <v>124</v>
      </c>
      <c r="C19" s="202"/>
      <c r="D19" s="217">
        <v>3223725</v>
      </c>
      <c r="E19" s="214">
        <v>1528</v>
      </c>
      <c r="F19" s="204"/>
      <c r="G19" s="131"/>
      <c r="H19" s="211"/>
      <c r="I19" s="201"/>
      <c r="J19" s="202"/>
      <c r="K19" s="217"/>
      <c r="M19" s="202"/>
      <c r="N19" s="217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</row>
    <row r="20" spans="1:58" ht="12.75" customHeight="1" x14ac:dyDescent="0.2">
      <c r="A20" s="216"/>
      <c r="B20" s="201"/>
      <c r="C20" s="218"/>
      <c r="D20" s="217"/>
      <c r="E20" s="214"/>
      <c r="F20" s="204"/>
      <c r="G20" s="131"/>
      <c r="H20" s="216"/>
      <c r="I20" s="201"/>
      <c r="J20" s="218"/>
      <c r="K20" s="217"/>
      <c r="M20" s="202"/>
      <c r="N20" s="217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</row>
    <row r="21" spans="1:58" ht="12.75" customHeight="1" x14ac:dyDescent="0.2">
      <c r="A21" s="216"/>
      <c r="B21" s="219"/>
      <c r="C21" s="218"/>
      <c r="D21" s="217"/>
      <c r="E21" s="214"/>
      <c r="F21" s="204"/>
      <c r="G21" s="131"/>
      <c r="H21" s="216"/>
      <c r="I21" s="219"/>
      <c r="J21" s="218"/>
      <c r="K21" s="217"/>
      <c r="M21" s="202"/>
      <c r="N21" s="217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</row>
    <row r="22" spans="1:58" ht="12.75" customHeight="1" x14ac:dyDescent="0.2">
      <c r="A22" s="216"/>
      <c r="B22" s="201"/>
      <c r="C22" s="202"/>
      <c r="D22" s="217"/>
      <c r="E22" s="214"/>
      <c r="F22" s="204"/>
      <c r="G22" s="131"/>
      <c r="H22" s="216"/>
      <c r="I22" s="201"/>
      <c r="J22" s="202"/>
      <c r="K22" s="217"/>
      <c r="M22" s="202"/>
      <c r="N22" s="217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</row>
    <row r="23" spans="1:58" ht="12.75" customHeight="1" x14ac:dyDescent="0.2">
      <c r="A23" s="216"/>
      <c r="B23" s="201"/>
      <c r="C23" s="202"/>
      <c r="D23" s="217"/>
      <c r="E23" s="214"/>
      <c r="F23" s="204"/>
      <c r="G23" s="131"/>
      <c r="H23" s="216"/>
      <c r="I23" s="201"/>
      <c r="J23" s="202"/>
      <c r="K23" s="217"/>
      <c r="M23" s="202"/>
      <c r="N23" s="217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</row>
    <row r="24" spans="1:58" ht="12.75" customHeight="1" x14ac:dyDescent="0.2">
      <c r="A24" s="216"/>
      <c r="B24" s="201"/>
      <c r="C24" s="202"/>
      <c r="D24" s="217"/>
      <c r="E24" s="214"/>
      <c r="F24" s="204"/>
      <c r="G24" s="131"/>
      <c r="H24" s="216"/>
      <c r="I24" s="201"/>
      <c r="J24" s="202"/>
      <c r="K24" s="217"/>
      <c r="M24" s="202"/>
      <c r="N24" s="217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</row>
    <row r="25" spans="1:58" ht="12.75" customHeight="1" x14ac:dyDescent="0.2">
      <c r="A25" s="216"/>
      <c r="B25" s="201"/>
      <c r="C25" s="202"/>
      <c r="D25" s="217"/>
      <c r="E25" s="214"/>
      <c r="F25" s="204"/>
      <c r="G25" s="131"/>
      <c r="H25" s="216"/>
      <c r="I25" s="201"/>
      <c r="J25" s="202"/>
      <c r="K25" s="217"/>
      <c r="M25" s="202"/>
      <c r="N25" s="217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</row>
    <row r="26" spans="1:58" ht="12.75" customHeight="1" x14ac:dyDescent="0.2">
      <c r="A26" s="216"/>
      <c r="B26" s="201"/>
      <c r="C26" s="202"/>
      <c r="D26" s="217"/>
      <c r="E26" s="214"/>
      <c r="F26" s="204"/>
      <c r="G26" s="131"/>
      <c r="H26" s="216"/>
      <c r="I26" s="201"/>
      <c r="J26" s="202"/>
      <c r="K26" s="217"/>
      <c r="M26" s="202"/>
      <c r="N26" s="217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</row>
    <row r="27" spans="1:58" ht="12.75" customHeight="1" x14ac:dyDescent="0.2">
      <c r="A27" s="216"/>
      <c r="B27" s="201"/>
      <c r="C27" s="218"/>
      <c r="D27" s="217"/>
      <c r="E27" s="214"/>
      <c r="F27" s="204"/>
      <c r="G27" s="131"/>
      <c r="H27" s="216"/>
      <c r="I27" s="201"/>
      <c r="J27" s="218"/>
      <c r="K27" s="217"/>
      <c r="M27" s="202"/>
      <c r="N27" s="217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</row>
    <row r="28" spans="1:58" ht="12.75" customHeight="1" x14ac:dyDescent="0.2">
      <c r="A28" s="216"/>
      <c r="B28" s="201"/>
      <c r="C28" s="202"/>
      <c r="D28" s="217"/>
      <c r="E28" s="214"/>
      <c r="F28" s="204"/>
      <c r="G28" s="131"/>
      <c r="H28" s="216"/>
      <c r="I28" s="201"/>
      <c r="J28" s="202"/>
      <c r="K28" s="217"/>
      <c r="M28" s="202"/>
      <c r="N28" s="217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</row>
    <row r="29" spans="1:58" ht="12.75" customHeight="1" x14ac:dyDescent="0.2">
      <c r="A29" s="216"/>
      <c r="B29" s="201"/>
      <c r="C29" s="202"/>
      <c r="D29" s="217"/>
      <c r="E29" s="214"/>
      <c r="F29" s="204"/>
      <c r="G29" s="131"/>
      <c r="H29" s="216"/>
      <c r="I29" s="201"/>
      <c r="J29" s="202"/>
      <c r="K29" s="217"/>
      <c r="M29" s="202"/>
      <c r="N29" s="217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</row>
    <row r="30" spans="1:58" ht="12.75" customHeight="1" x14ac:dyDescent="0.2">
      <c r="A30" s="216"/>
      <c r="B30" s="201"/>
      <c r="C30" s="202"/>
      <c r="D30" s="217"/>
      <c r="E30" s="214"/>
      <c r="F30" s="204"/>
      <c r="G30" s="131"/>
      <c r="H30" s="216"/>
      <c r="I30" s="201"/>
      <c r="J30" s="202"/>
      <c r="K30" s="217"/>
      <c r="M30" s="202"/>
      <c r="N30" s="217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</row>
    <row r="31" spans="1:58" ht="12.75" customHeight="1" x14ac:dyDescent="0.2">
      <c r="A31" s="216"/>
      <c r="B31" s="201"/>
      <c r="C31" s="202"/>
      <c r="D31" s="217"/>
      <c r="E31" s="214"/>
      <c r="F31" s="204"/>
      <c r="G31" s="131"/>
      <c r="H31" s="216"/>
      <c r="I31" s="201"/>
      <c r="J31" s="202"/>
      <c r="K31" s="217"/>
      <c r="M31" s="202"/>
      <c r="N31" s="217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</row>
    <row r="32" spans="1:58" ht="12.75" customHeight="1" x14ac:dyDescent="0.2">
      <c r="A32" s="216"/>
      <c r="B32" s="201"/>
      <c r="C32" s="202"/>
      <c r="D32" s="217"/>
      <c r="E32" s="214"/>
      <c r="F32" s="204"/>
      <c r="G32" s="131"/>
      <c r="H32" s="216"/>
      <c r="I32" s="201"/>
      <c r="J32" s="202"/>
      <c r="K32" s="217"/>
      <c r="M32" s="202"/>
      <c r="N32" s="217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</row>
    <row r="33" spans="1:58" ht="12.75" customHeight="1" x14ac:dyDescent="0.2">
      <c r="A33" s="216"/>
      <c r="B33" s="201"/>
      <c r="C33" s="202"/>
      <c r="D33" s="217"/>
      <c r="E33" s="214"/>
      <c r="F33" s="204"/>
      <c r="G33" s="131"/>
      <c r="H33" s="216"/>
      <c r="I33" s="201"/>
      <c r="J33" s="202"/>
      <c r="K33" s="217"/>
      <c r="M33" s="202"/>
      <c r="N33" s="217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</row>
    <row r="34" spans="1:58" ht="12.75" customHeight="1" x14ac:dyDescent="0.2">
      <c r="A34" s="216"/>
      <c r="B34" s="201"/>
      <c r="C34" s="202"/>
      <c r="D34" s="217"/>
      <c r="E34" s="214"/>
      <c r="F34" s="204"/>
      <c r="G34" s="131"/>
      <c r="H34" s="216"/>
      <c r="I34" s="201"/>
      <c r="J34" s="202"/>
      <c r="K34" s="217"/>
      <c r="M34" s="202"/>
      <c r="N34" s="217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</row>
    <row r="35" spans="1:58" ht="12.75" customHeight="1" x14ac:dyDescent="0.2">
      <c r="A35" s="216"/>
      <c r="B35" s="201"/>
      <c r="C35" s="202"/>
      <c r="D35" s="217"/>
      <c r="E35" s="214"/>
      <c r="F35" s="204"/>
      <c r="G35" s="131"/>
      <c r="H35" s="216"/>
      <c r="I35" s="201"/>
      <c r="J35" s="202"/>
      <c r="K35" s="217"/>
      <c r="M35" s="202"/>
      <c r="N35" s="217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</row>
    <row r="36" spans="1:58" ht="12.75" customHeight="1" x14ac:dyDescent="0.2">
      <c r="A36" s="216"/>
      <c r="B36" s="201"/>
      <c r="C36" s="202"/>
      <c r="D36" s="217"/>
      <c r="E36" s="214"/>
      <c r="F36" s="204"/>
      <c r="G36" s="131"/>
      <c r="H36" s="216"/>
      <c r="I36" s="201"/>
      <c r="J36" s="202"/>
      <c r="K36" s="217"/>
      <c r="M36" s="202"/>
      <c r="N36" s="217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</row>
    <row r="37" spans="1:58" ht="12.75" customHeight="1" x14ac:dyDescent="0.2">
      <c r="A37" s="216"/>
      <c r="B37" s="201"/>
      <c r="C37" s="202"/>
      <c r="D37" s="217"/>
      <c r="E37" s="214"/>
      <c r="F37" s="204"/>
      <c r="G37" s="131"/>
      <c r="H37" s="216"/>
      <c r="I37" s="201"/>
      <c r="J37" s="202"/>
      <c r="K37" s="217"/>
      <c r="M37" s="202"/>
      <c r="N37" s="217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</row>
    <row r="38" spans="1:58" ht="12.75" customHeight="1" x14ac:dyDescent="0.2">
      <c r="A38" s="216"/>
      <c r="B38" s="201"/>
      <c r="C38" s="202"/>
      <c r="D38" s="217"/>
      <c r="E38" s="214"/>
      <c r="F38" s="204"/>
      <c r="G38" s="131"/>
      <c r="H38" s="216"/>
      <c r="I38" s="201"/>
      <c r="J38" s="202"/>
      <c r="K38" s="217"/>
      <c r="M38" s="202"/>
      <c r="N38" s="217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</row>
    <row r="39" spans="1:58" ht="12.75" customHeight="1" x14ac:dyDescent="0.2">
      <c r="A39" s="216"/>
      <c r="B39" s="201"/>
      <c r="C39" s="202"/>
      <c r="D39" s="217"/>
      <c r="E39" s="214"/>
      <c r="F39" s="204"/>
      <c r="G39" s="131"/>
      <c r="H39" s="216"/>
      <c r="I39" s="201"/>
      <c r="J39" s="202"/>
      <c r="K39" s="217"/>
      <c r="M39" s="202"/>
      <c r="N39" s="217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</row>
    <row r="40" spans="1:58" ht="12.75" customHeight="1" x14ac:dyDescent="0.2">
      <c r="A40" s="216"/>
      <c r="B40" s="201"/>
      <c r="C40" s="202"/>
      <c r="D40" s="217"/>
      <c r="E40" s="214"/>
      <c r="F40" s="204"/>
      <c r="G40" s="131"/>
      <c r="H40" s="216"/>
      <c r="I40" s="201"/>
      <c r="J40" s="202"/>
      <c r="K40" s="217"/>
      <c r="M40" s="202"/>
      <c r="N40" s="217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</row>
    <row r="41" spans="1:58" ht="12.75" customHeight="1" x14ac:dyDescent="0.2">
      <c r="A41" s="216"/>
      <c r="B41" s="201"/>
      <c r="C41" s="202"/>
      <c r="D41" s="217"/>
      <c r="E41" s="214"/>
      <c r="F41" s="204"/>
      <c r="G41" s="131"/>
      <c r="H41" s="216"/>
      <c r="I41" s="201"/>
      <c r="J41" s="202"/>
      <c r="K41" s="217"/>
      <c r="M41" s="202"/>
      <c r="N41" s="217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</row>
    <row r="42" spans="1:58" ht="12.75" customHeight="1" x14ac:dyDescent="0.2">
      <c r="C42" s="202"/>
      <c r="D42" s="217"/>
      <c r="E42" s="214"/>
      <c r="F42" s="204"/>
      <c r="G42" s="131"/>
      <c r="H42" s="216"/>
      <c r="I42" s="201"/>
      <c r="J42" s="202"/>
      <c r="K42" s="217"/>
      <c r="M42" s="202"/>
      <c r="N42" s="217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</row>
    <row r="43" spans="1:58" ht="12.75" customHeight="1" x14ac:dyDescent="0.2">
      <c r="A43" s="216"/>
      <c r="B43" s="201"/>
      <c r="C43" s="202"/>
      <c r="D43" s="217"/>
      <c r="E43" s="214"/>
      <c r="F43" s="204"/>
      <c r="G43" s="131"/>
      <c r="H43" s="216"/>
      <c r="I43" s="201"/>
      <c r="J43" s="202"/>
      <c r="K43" s="217"/>
      <c r="M43" s="202"/>
      <c r="N43" s="217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</row>
    <row r="44" spans="1:58" ht="12.75" customHeight="1" x14ac:dyDescent="0.2">
      <c r="A44" s="216"/>
      <c r="B44" s="201"/>
      <c r="C44" s="218"/>
      <c r="D44" s="203"/>
      <c r="E44" s="204"/>
      <c r="F44" s="204"/>
      <c r="G44" s="131"/>
      <c r="H44" s="216"/>
      <c r="I44" s="201"/>
      <c r="J44" s="218"/>
      <c r="K44" s="203"/>
      <c r="L44" s="203"/>
      <c r="M44" s="202"/>
      <c r="N44" s="204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</row>
    <row r="45" spans="1:58" ht="12.75" customHeight="1" x14ac:dyDescent="0.2">
      <c r="A45" s="216"/>
      <c r="B45" s="201"/>
      <c r="C45" s="202"/>
      <c r="D45" s="203"/>
      <c r="E45" s="204"/>
      <c r="F45" s="204"/>
      <c r="G45" s="131"/>
      <c r="H45" s="216"/>
      <c r="I45" s="201"/>
      <c r="J45" s="202"/>
      <c r="K45" s="203"/>
      <c r="L45" s="203"/>
      <c r="M45" s="202"/>
      <c r="N45" s="204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</row>
    <row r="46" spans="1:58" ht="12.75" customHeight="1" x14ac:dyDescent="0.2">
      <c r="A46" s="216"/>
      <c r="B46" s="201"/>
      <c r="C46" s="202"/>
      <c r="D46" s="217">
        <f>SUM(D6:D43)</f>
        <v>13102308</v>
      </c>
      <c r="E46" s="217">
        <f>SUM(E6:E43)</f>
        <v>30967</v>
      </c>
      <c r="F46" s="204"/>
      <c r="G46" s="131"/>
      <c r="H46" s="216"/>
      <c r="I46" s="201"/>
      <c r="J46" s="202"/>
      <c r="K46" s="217"/>
      <c r="L46" s="203"/>
      <c r="M46" s="202"/>
      <c r="N46" s="217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</row>
    <row r="47" spans="1:58" ht="12.75" customHeight="1" x14ac:dyDescent="0.2">
      <c r="A47" s="216"/>
      <c r="B47" s="201"/>
      <c r="C47" s="202"/>
      <c r="D47" s="203"/>
      <c r="E47" s="204"/>
      <c r="F47" s="204"/>
      <c r="G47" s="131"/>
      <c r="H47" s="216"/>
      <c r="I47" s="201"/>
      <c r="J47" s="202"/>
      <c r="K47" s="203"/>
      <c r="L47" s="203"/>
      <c r="M47" s="202"/>
      <c r="N47" s="204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</row>
    <row r="48" spans="1:58" ht="12.75" customHeight="1" x14ac:dyDescent="0.2">
      <c r="A48" s="216"/>
      <c r="B48" s="201"/>
      <c r="C48" s="202"/>
      <c r="D48" s="203"/>
      <c r="E48" s="204"/>
      <c r="F48" s="204"/>
      <c r="G48" s="131"/>
      <c r="H48" s="131"/>
      <c r="I48" s="131"/>
      <c r="J48" s="131"/>
      <c r="K48" s="140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</row>
    <row r="49" spans="1:58" ht="12.75" customHeight="1" x14ac:dyDescent="0.2">
      <c r="A49" s="216"/>
      <c r="B49" s="201"/>
      <c r="C49" s="202"/>
      <c r="D49" s="203"/>
      <c r="E49" s="204"/>
      <c r="F49" s="204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</row>
    <row r="50" spans="1:58" ht="12.75" customHeight="1" x14ac:dyDescent="0.2">
      <c r="A50" s="216"/>
      <c r="B50" s="201"/>
      <c r="C50" s="202"/>
      <c r="D50" s="203"/>
      <c r="E50" s="204"/>
      <c r="F50" s="204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</row>
    <row r="51" spans="1:58" ht="12.75" customHeight="1" x14ac:dyDescent="0.2">
      <c r="A51" s="216"/>
      <c r="B51" s="219"/>
      <c r="C51" s="220"/>
      <c r="D51" s="203"/>
      <c r="E51" s="204"/>
      <c r="F51" s="204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</row>
    <row r="52" spans="1:58" ht="12.75" customHeight="1" x14ac:dyDescent="0.2">
      <c r="A52" s="131"/>
      <c r="B52" s="131"/>
      <c r="C52" s="131"/>
      <c r="D52" s="204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</row>
    <row r="53" spans="1:58" ht="12.75" customHeight="1" x14ac:dyDescent="0.2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</row>
    <row r="54" spans="1:58" ht="12.75" customHeight="1" x14ac:dyDescent="0.2">
      <c r="A54" s="131"/>
      <c r="B54" s="131"/>
      <c r="C54" s="131"/>
      <c r="D54" s="204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</row>
    <row r="55" spans="1:58" ht="12.75" customHeight="1" x14ac:dyDescent="0.2">
      <c r="A55" s="131"/>
      <c r="B55" s="131"/>
      <c r="C55" s="131"/>
      <c r="D55" s="204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</row>
    <row r="56" spans="1:58" ht="12.75" customHeight="1" x14ac:dyDescent="0.2">
      <c r="A56" s="131"/>
      <c r="B56" s="131"/>
      <c r="C56" s="131"/>
      <c r="D56" s="204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</row>
    <row r="57" spans="1:58" ht="12.75" customHeight="1" x14ac:dyDescent="0.2">
      <c r="A57" s="131"/>
      <c r="B57" s="131"/>
      <c r="C57" s="131"/>
      <c r="D57" s="204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</row>
    <row r="58" spans="1:58" ht="12.75" customHeight="1" x14ac:dyDescent="0.2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131"/>
    </row>
    <row r="59" spans="1:58" ht="12.75" customHeight="1" x14ac:dyDescent="0.2">
      <c r="A59" s="131"/>
      <c r="B59" s="131"/>
      <c r="C59" s="131"/>
      <c r="D59" s="204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1"/>
    </row>
    <row r="60" spans="1:58" ht="12.75" customHeight="1" x14ac:dyDescent="0.2">
      <c r="A60" s="131"/>
      <c r="B60" s="131"/>
      <c r="C60" s="131"/>
      <c r="D60" s="204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</row>
    <row r="61" spans="1:58" ht="12.75" customHeight="1" x14ac:dyDescent="0.2">
      <c r="A61" s="131"/>
      <c r="B61" s="131"/>
      <c r="C61" s="131"/>
      <c r="D61" s="204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  <c r="AX61" s="131"/>
      <c r="AY61" s="131"/>
      <c r="AZ61" s="131"/>
      <c r="BA61" s="131"/>
      <c r="BB61" s="131"/>
      <c r="BC61" s="131"/>
      <c r="BD61" s="131"/>
      <c r="BE61" s="131"/>
      <c r="BF61" s="131"/>
    </row>
    <row r="62" spans="1:58" ht="12.75" customHeight="1" x14ac:dyDescent="0.2">
      <c r="A62" s="131"/>
      <c r="B62" s="131"/>
      <c r="C62" s="131"/>
      <c r="D62" s="204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1"/>
      <c r="AX62" s="131"/>
      <c r="AY62" s="131"/>
      <c r="AZ62" s="131"/>
      <c r="BA62" s="131"/>
      <c r="BB62" s="131"/>
      <c r="BC62" s="131"/>
      <c r="BD62" s="131"/>
      <c r="BE62" s="131"/>
      <c r="BF62" s="131"/>
    </row>
    <row r="63" spans="1:58" ht="12.75" customHeight="1" x14ac:dyDescent="0.2">
      <c r="A63" s="131"/>
      <c r="B63" s="131"/>
      <c r="C63" s="131"/>
      <c r="D63" s="204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</row>
    <row r="64" spans="1:58" ht="12.75" customHeight="1" x14ac:dyDescent="0.2">
      <c r="A64" s="131"/>
      <c r="B64" s="131"/>
      <c r="C64" s="131"/>
      <c r="D64" s="204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1"/>
    </row>
    <row r="65" spans="1:58" ht="12.75" customHeight="1" x14ac:dyDescent="0.2">
      <c r="A65" s="131"/>
      <c r="B65" s="131"/>
      <c r="C65" s="131"/>
      <c r="D65" s="204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</row>
    <row r="66" spans="1:58" ht="12.75" customHeight="1" x14ac:dyDescent="0.2">
      <c r="A66" s="131"/>
      <c r="B66" s="131"/>
      <c r="C66" s="131"/>
      <c r="D66" s="204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  <c r="AT66" s="131"/>
      <c r="AU66" s="131"/>
      <c r="AV66" s="131"/>
      <c r="AW66" s="131"/>
      <c r="AX66" s="131"/>
      <c r="AY66" s="131"/>
      <c r="AZ66" s="131"/>
      <c r="BA66" s="131"/>
      <c r="BB66" s="131"/>
      <c r="BC66" s="131"/>
      <c r="BD66" s="131"/>
      <c r="BE66" s="131"/>
      <c r="BF66" s="131"/>
    </row>
    <row r="67" spans="1:58" ht="12.75" customHeight="1" x14ac:dyDescent="0.2">
      <c r="A67" s="131"/>
      <c r="B67" s="131"/>
      <c r="C67" s="131"/>
      <c r="D67" s="204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  <c r="AR67" s="131"/>
      <c r="AS67" s="131"/>
      <c r="AT67" s="131"/>
      <c r="AU67" s="131"/>
      <c r="AV67" s="131"/>
      <c r="AW67" s="131"/>
      <c r="AX67" s="131"/>
      <c r="AY67" s="131"/>
      <c r="AZ67" s="131"/>
      <c r="BA67" s="131"/>
      <c r="BB67" s="131"/>
      <c r="BC67" s="131"/>
      <c r="BD67" s="131"/>
      <c r="BE67" s="131"/>
      <c r="BF67" s="131"/>
    </row>
    <row r="68" spans="1:58" ht="12.75" customHeight="1" x14ac:dyDescent="0.2">
      <c r="A68" s="131"/>
      <c r="B68" s="131"/>
      <c r="C68" s="131"/>
      <c r="D68" s="204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/>
      <c r="AI68" s="131"/>
      <c r="AJ68" s="131"/>
      <c r="AK68" s="131"/>
      <c r="AL68" s="131"/>
      <c r="AM68" s="131"/>
      <c r="AN68" s="131"/>
      <c r="AO68" s="131"/>
      <c r="AP68" s="131"/>
      <c r="AQ68" s="131"/>
      <c r="AR68" s="131"/>
      <c r="AS68" s="131"/>
      <c r="AT68" s="131"/>
      <c r="AU68" s="131"/>
      <c r="AV68" s="131"/>
      <c r="AW68" s="131"/>
      <c r="AX68" s="131"/>
      <c r="AY68" s="131"/>
      <c r="AZ68" s="131"/>
      <c r="BA68" s="131"/>
      <c r="BB68" s="131"/>
      <c r="BC68" s="131"/>
      <c r="BD68" s="131"/>
      <c r="BE68" s="131"/>
      <c r="BF68" s="131"/>
    </row>
    <row r="69" spans="1:58" ht="12.75" customHeight="1" x14ac:dyDescent="0.2">
      <c r="A69" s="131"/>
      <c r="B69" s="131"/>
      <c r="C69" s="131"/>
      <c r="D69" s="204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131"/>
      <c r="AO69" s="131"/>
      <c r="AP69" s="131"/>
      <c r="AQ69" s="131"/>
      <c r="AR69" s="131"/>
      <c r="AS69" s="131"/>
      <c r="AT69" s="131"/>
      <c r="AU69" s="131"/>
      <c r="AV69" s="131"/>
      <c r="AW69" s="131"/>
      <c r="AX69" s="131"/>
      <c r="AY69" s="131"/>
      <c r="AZ69" s="131"/>
      <c r="BA69" s="131"/>
      <c r="BB69" s="131"/>
      <c r="BC69" s="131"/>
      <c r="BD69" s="131"/>
      <c r="BE69" s="131"/>
      <c r="BF69" s="131"/>
    </row>
    <row r="70" spans="1:58" ht="12.75" customHeight="1" x14ac:dyDescent="0.2">
      <c r="A70" s="131"/>
      <c r="B70" s="131"/>
      <c r="C70" s="131"/>
      <c r="D70" s="204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1"/>
      <c r="AI70" s="131"/>
      <c r="AJ70" s="131"/>
      <c r="AK70" s="131"/>
      <c r="AL70" s="131"/>
      <c r="AM70" s="131"/>
      <c r="AN70" s="131"/>
      <c r="AO70" s="131"/>
      <c r="AP70" s="131"/>
      <c r="AQ70" s="131"/>
      <c r="AR70" s="131"/>
      <c r="AS70" s="131"/>
      <c r="AT70" s="131"/>
      <c r="AU70" s="131"/>
      <c r="AV70" s="131"/>
      <c r="AW70" s="131"/>
      <c r="AX70" s="131"/>
      <c r="AY70" s="131"/>
      <c r="AZ70" s="131"/>
      <c r="BA70" s="131"/>
      <c r="BB70" s="131"/>
      <c r="BC70" s="131"/>
      <c r="BD70" s="131"/>
      <c r="BE70" s="131"/>
      <c r="BF70" s="131"/>
    </row>
    <row r="71" spans="1:58" ht="12.75" customHeight="1" x14ac:dyDescent="0.2">
      <c r="A71" s="131"/>
      <c r="B71" s="131"/>
      <c r="C71" s="131"/>
      <c r="D71" s="204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  <c r="AG71" s="131"/>
      <c r="AH71" s="131"/>
      <c r="AI71" s="131"/>
      <c r="AJ71" s="131"/>
      <c r="AK71" s="131"/>
      <c r="AL71" s="131"/>
      <c r="AM71" s="131"/>
      <c r="AN71" s="131"/>
      <c r="AO71" s="131"/>
      <c r="AP71" s="131"/>
      <c r="AQ71" s="131"/>
      <c r="AR71" s="131"/>
      <c r="AS71" s="131"/>
      <c r="AT71" s="131"/>
      <c r="AU71" s="131"/>
      <c r="AV71" s="131"/>
      <c r="AW71" s="131"/>
      <c r="AX71" s="131"/>
      <c r="AY71" s="131"/>
      <c r="AZ71" s="131"/>
      <c r="BA71" s="131"/>
      <c r="BB71" s="131"/>
      <c r="BC71" s="131"/>
      <c r="BD71" s="131"/>
      <c r="BE71" s="131"/>
      <c r="BF71" s="131"/>
    </row>
    <row r="72" spans="1:58" ht="12.75" customHeight="1" x14ac:dyDescent="0.2">
      <c r="A72" s="131"/>
      <c r="B72" s="131"/>
      <c r="C72" s="131"/>
      <c r="D72" s="204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31"/>
      <c r="AL72" s="131"/>
      <c r="AM72" s="131"/>
      <c r="AN72" s="131"/>
      <c r="AO72" s="131"/>
      <c r="AP72" s="131"/>
      <c r="AQ72" s="131"/>
      <c r="AR72" s="131"/>
      <c r="AS72" s="131"/>
      <c r="AT72" s="131"/>
      <c r="AU72" s="131"/>
      <c r="AV72" s="131"/>
      <c r="AW72" s="131"/>
      <c r="AX72" s="131"/>
      <c r="AY72" s="131"/>
      <c r="AZ72" s="131"/>
      <c r="BA72" s="131"/>
      <c r="BB72" s="131"/>
      <c r="BC72" s="131"/>
      <c r="BD72" s="131"/>
      <c r="BE72" s="131"/>
      <c r="BF72" s="131"/>
    </row>
    <row r="73" spans="1:58" ht="12.75" customHeight="1" x14ac:dyDescent="0.2">
      <c r="A73" s="131"/>
      <c r="B73" s="131"/>
      <c r="C73" s="131"/>
      <c r="D73" s="204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Q73" s="131"/>
      <c r="AR73" s="131"/>
      <c r="AS73" s="131"/>
      <c r="AT73" s="131"/>
      <c r="AU73" s="131"/>
      <c r="AV73" s="131"/>
      <c r="AW73" s="131"/>
      <c r="AX73" s="131"/>
      <c r="AY73" s="131"/>
      <c r="AZ73" s="131"/>
      <c r="BA73" s="131"/>
      <c r="BB73" s="131"/>
      <c r="BC73" s="131"/>
      <c r="BD73" s="131"/>
      <c r="BE73" s="131"/>
      <c r="BF73" s="131"/>
    </row>
    <row r="74" spans="1:58" ht="12.75" customHeight="1" x14ac:dyDescent="0.2">
      <c r="A74" s="131"/>
      <c r="B74" s="131"/>
      <c r="C74" s="131"/>
      <c r="D74" s="204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131"/>
      <c r="AS74" s="131"/>
      <c r="AT74" s="131"/>
      <c r="AU74" s="131"/>
      <c r="AV74" s="131"/>
      <c r="AW74" s="131"/>
      <c r="AX74" s="131"/>
      <c r="AY74" s="131"/>
      <c r="AZ74" s="131"/>
      <c r="BA74" s="131"/>
      <c r="BB74" s="131"/>
      <c r="BC74" s="131"/>
      <c r="BD74" s="131"/>
      <c r="BE74" s="131"/>
      <c r="BF74" s="131"/>
    </row>
    <row r="75" spans="1:58" ht="12.75" customHeight="1" x14ac:dyDescent="0.2">
      <c r="A75" s="131"/>
      <c r="B75" s="131"/>
      <c r="C75" s="131"/>
      <c r="D75" s="204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1"/>
      <c r="AI75" s="131"/>
      <c r="AJ75" s="131"/>
      <c r="AK75" s="131"/>
      <c r="AL75" s="131"/>
      <c r="AM75" s="131"/>
      <c r="AN75" s="131"/>
      <c r="AO75" s="131"/>
      <c r="AP75" s="131"/>
      <c r="AQ75" s="131"/>
      <c r="AR75" s="131"/>
      <c r="AS75" s="131"/>
      <c r="AT75" s="131"/>
      <c r="AU75" s="131"/>
      <c r="AV75" s="131"/>
      <c r="AW75" s="131"/>
      <c r="AX75" s="131"/>
      <c r="AY75" s="131"/>
      <c r="AZ75" s="131"/>
      <c r="BA75" s="131"/>
      <c r="BB75" s="131"/>
      <c r="BC75" s="131"/>
      <c r="BD75" s="131"/>
      <c r="BE75" s="131"/>
      <c r="BF75" s="131"/>
    </row>
    <row r="76" spans="1:58" ht="12.75" customHeight="1" x14ac:dyDescent="0.2">
      <c r="A76" s="131"/>
      <c r="B76" s="131"/>
      <c r="C76" s="131"/>
      <c r="D76" s="204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1"/>
      <c r="AJ76" s="131"/>
      <c r="AK76" s="131"/>
      <c r="AL76" s="131"/>
      <c r="AM76" s="131"/>
      <c r="AN76" s="131"/>
      <c r="AO76" s="131"/>
      <c r="AP76" s="131"/>
      <c r="AQ76" s="131"/>
      <c r="AR76" s="131"/>
      <c r="AS76" s="131"/>
      <c r="AT76" s="131"/>
      <c r="AU76" s="131"/>
      <c r="AV76" s="131"/>
      <c r="AW76" s="131"/>
      <c r="AX76" s="131"/>
      <c r="AY76" s="131"/>
      <c r="AZ76" s="131"/>
      <c r="BA76" s="131"/>
      <c r="BB76" s="131"/>
      <c r="BC76" s="131"/>
      <c r="BD76" s="131"/>
      <c r="BE76" s="131"/>
      <c r="BF76" s="131"/>
    </row>
    <row r="77" spans="1:58" ht="12.75" customHeight="1" x14ac:dyDescent="0.2">
      <c r="A77" s="131"/>
      <c r="B77" s="131"/>
      <c r="C77" s="131"/>
      <c r="D77" s="204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1"/>
      <c r="AF77" s="131"/>
      <c r="AG77" s="131"/>
      <c r="AH77" s="131"/>
      <c r="AI77" s="131"/>
      <c r="AJ77" s="131"/>
      <c r="AK77" s="131"/>
      <c r="AL77" s="131"/>
      <c r="AM77" s="131"/>
      <c r="AN77" s="131"/>
      <c r="AO77" s="131"/>
      <c r="AP77" s="131"/>
      <c r="AQ77" s="131"/>
      <c r="AR77" s="131"/>
      <c r="AS77" s="131"/>
      <c r="AT77" s="131"/>
      <c r="AU77" s="131"/>
      <c r="AV77" s="131"/>
      <c r="AW77" s="131"/>
      <c r="AX77" s="131"/>
      <c r="AY77" s="131"/>
      <c r="AZ77" s="131"/>
      <c r="BA77" s="131"/>
      <c r="BB77" s="131"/>
      <c r="BC77" s="131"/>
      <c r="BD77" s="131"/>
      <c r="BE77" s="131"/>
      <c r="BF77" s="131"/>
    </row>
    <row r="78" spans="1:58" ht="12.75" customHeight="1" x14ac:dyDescent="0.2">
      <c r="A78" s="131"/>
      <c r="B78" s="131"/>
      <c r="C78" s="131"/>
      <c r="D78" s="204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1"/>
      <c r="AK78" s="131"/>
      <c r="AL78" s="131"/>
      <c r="AM78" s="131"/>
      <c r="AN78" s="131"/>
      <c r="AO78" s="131"/>
      <c r="AP78" s="131"/>
      <c r="AQ78" s="131"/>
      <c r="AR78" s="131"/>
      <c r="AS78" s="131"/>
      <c r="AT78" s="131"/>
      <c r="AU78" s="131"/>
      <c r="AV78" s="131"/>
      <c r="AW78" s="131"/>
      <c r="AX78" s="131"/>
      <c r="AY78" s="131"/>
      <c r="AZ78" s="131"/>
      <c r="BA78" s="131"/>
      <c r="BB78" s="131"/>
      <c r="BC78" s="131"/>
      <c r="BD78" s="131"/>
      <c r="BE78" s="131"/>
      <c r="BF78" s="131"/>
    </row>
    <row r="79" spans="1:58" ht="12.75" customHeight="1" x14ac:dyDescent="0.2">
      <c r="A79" s="131"/>
      <c r="B79" s="131"/>
      <c r="C79" s="131"/>
      <c r="D79" s="204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  <c r="AB79" s="131"/>
      <c r="AC79" s="131"/>
      <c r="AD79" s="131"/>
      <c r="AE79" s="131"/>
      <c r="AF79" s="131"/>
      <c r="AG79" s="131"/>
      <c r="AH79" s="131"/>
      <c r="AI79" s="131"/>
      <c r="AJ79" s="131"/>
      <c r="AK79" s="131"/>
      <c r="AL79" s="131"/>
      <c r="AM79" s="131"/>
      <c r="AN79" s="131"/>
      <c r="AO79" s="131"/>
      <c r="AP79" s="131"/>
      <c r="AQ79" s="131"/>
      <c r="AR79" s="131"/>
      <c r="AS79" s="131"/>
      <c r="AT79" s="131"/>
      <c r="AU79" s="131"/>
      <c r="AV79" s="131"/>
      <c r="AW79" s="131"/>
      <c r="AX79" s="131"/>
      <c r="AY79" s="131"/>
      <c r="AZ79" s="131"/>
      <c r="BA79" s="131"/>
      <c r="BB79" s="131"/>
      <c r="BC79" s="131"/>
      <c r="BD79" s="131"/>
      <c r="BE79" s="131"/>
      <c r="BF79" s="131"/>
    </row>
    <row r="80" spans="1:58" ht="12.75" customHeight="1" x14ac:dyDescent="0.2">
      <c r="A80" s="131"/>
      <c r="B80" s="131"/>
      <c r="C80" s="131"/>
      <c r="D80" s="204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131"/>
      <c r="AO80" s="131"/>
      <c r="AP80" s="131"/>
      <c r="AQ80" s="131"/>
      <c r="AR80" s="131"/>
      <c r="AS80" s="131"/>
      <c r="AT80" s="131"/>
      <c r="AU80" s="131"/>
      <c r="AV80" s="131"/>
      <c r="AW80" s="131"/>
      <c r="AX80" s="131"/>
      <c r="AY80" s="131"/>
      <c r="AZ80" s="131"/>
      <c r="BA80" s="131"/>
      <c r="BB80" s="131"/>
      <c r="BC80" s="131"/>
      <c r="BD80" s="131"/>
      <c r="BE80" s="131"/>
      <c r="BF80" s="131"/>
    </row>
    <row r="81" spans="1:58" ht="12.75" customHeight="1" x14ac:dyDescent="0.2">
      <c r="A81" s="204"/>
      <c r="B81" s="216"/>
      <c r="C81" s="204"/>
      <c r="D81" s="204"/>
      <c r="E81" s="204"/>
      <c r="F81" s="216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  <c r="AK81" s="131"/>
      <c r="AL81" s="131"/>
      <c r="AM81" s="131"/>
      <c r="AN81" s="131"/>
      <c r="AO81" s="131"/>
      <c r="AP81" s="131"/>
      <c r="AQ81" s="131"/>
      <c r="AR81" s="131"/>
      <c r="AS81" s="131"/>
      <c r="AT81" s="131"/>
      <c r="AU81" s="131"/>
      <c r="AV81" s="131"/>
      <c r="AW81" s="131"/>
      <c r="AX81" s="131"/>
      <c r="AY81" s="131"/>
      <c r="AZ81" s="131"/>
      <c r="BA81" s="131"/>
      <c r="BB81" s="131"/>
      <c r="BC81" s="131"/>
      <c r="BD81" s="131"/>
      <c r="BE81" s="131"/>
      <c r="BF81" s="131"/>
    </row>
    <row r="82" spans="1:58" ht="12.75" customHeight="1" x14ac:dyDescent="0.2">
      <c r="A82" s="204"/>
      <c r="B82" s="216"/>
      <c r="C82" s="204"/>
      <c r="D82" s="204"/>
      <c r="E82" s="204"/>
      <c r="F82" s="216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/>
      <c r="BB82" s="131"/>
      <c r="BC82" s="131"/>
      <c r="BD82" s="131"/>
      <c r="BE82" s="131"/>
      <c r="BF82" s="131"/>
    </row>
    <row r="83" spans="1:58" ht="12.75" customHeight="1" x14ac:dyDescent="0.2">
      <c r="A83" s="204"/>
      <c r="B83" s="216"/>
      <c r="C83" s="204"/>
      <c r="D83" s="204"/>
      <c r="E83" s="204"/>
      <c r="F83" s="216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131"/>
      <c r="AH83" s="131"/>
      <c r="AI83" s="131"/>
      <c r="AJ83" s="131"/>
      <c r="AK83" s="131"/>
      <c r="AL83" s="131"/>
      <c r="AM83" s="131"/>
      <c r="AN83" s="131"/>
      <c r="AO83" s="131"/>
      <c r="AP83" s="131"/>
      <c r="AQ83" s="131"/>
      <c r="AR83" s="131"/>
      <c r="AS83" s="131"/>
      <c r="AT83" s="131"/>
      <c r="AU83" s="131"/>
      <c r="AV83" s="131"/>
      <c r="AW83" s="131"/>
      <c r="AX83" s="131"/>
      <c r="AY83" s="131"/>
      <c r="AZ83" s="131"/>
      <c r="BA83" s="131"/>
      <c r="BB83" s="131"/>
      <c r="BC83" s="131"/>
      <c r="BD83" s="131"/>
      <c r="BE83" s="131"/>
      <c r="BF83" s="131"/>
    </row>
    <row r="84" spans="1:58" ht="12.75" customHeight="1" x14ac:dyDescent="0.2">
      <c r="A84" s="204"/>
      <c r="B84" s="216"/>
      <c r="C84" s="204"/>
      <c r="D84" s="204"/>
      <c r="E84" s="204"/>
      <c r="F84" s="216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1"/>
      <c r="AF84" s="131"/>
      <c r="AG84" s="131"/>
      <c r="AH84" s="131"/>
      <c r="AI84" s="131"/>
      <c r="AJ84" s="131"/>
      <c r="AK84" s="131"/>
      <c r="AL84" s="131"/>
      <c r="AM84" s="131"/>
      <c r="AN84" s="131"/>
      <c r="AO84" s="131"/>
      <c r="AP84" s="131"/>
      <c r="AQ84" s="131"/>
      <c r="AR84" s="131"/>
      <c r="AS84" s="131"/>
      <c r="AT84" s="131"/>
      <c r="AU84" s="131"/>
      <c r="AV84" s="131"/>
      <c r="AW84" s="131"/>
      <c r="AX84" s="131"/>
      <c r="AY84" s="131"/>
      <c r="AZ84" s="131"/>
      <c r="BA84" s="131"/>
      <c r="BB84" s="131"/>
      <c r="BC84" s="131"/>
      <c r="BD84" s="131"/>
      <c r="BE84" s="131"/>
      <c r="BF84" s="131"/>
    </row>
    <row r="85" spans="1:58" ht="12.75" customHeight="1" x14ac:dyDescent="0.2">
      <c r="A85" s="204"/>
      <c r="B85" s="216"/>
      <c r="C85" s="204"/>
      <c r="D85" s="204"/>
      <c r="E85" s="204"/>
      <c r="F85" s="216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S85" s="131"/>
      <c r="AT85" s="131"/>
      <c r="AU85" s="131"/>
      <c r="AV85" s="131"/>
      <c r="AW85" s="131"/>
      <c r="AX85" s="131"/>
      <c r="AY85" s="131"/>
      <c r="AZ85" s="131"/>
      <c r="BA85" s="131"/>
      <c r="BB85" s="131"/>
      <c r="BC85" s="131"/>
      <c r="BD85" s="131"/>
      <c r="BE85" s="131"/>
      <c r="BF85" s="131"/>
    </row>
    <row r="86" spans="1:58" ht="12.75" customHeight="1" x14ac:dyDescent="0.2">
      <c r="A86" s="204"/>
      <c r="B86" s="216"/>
      <c r="C86" s="204"/>
      <c r="D86" s="204"/>
      <c r="E86" s="204"/>
      <c r="F86" s="216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131"/>
      <c r="AL86" s="131"/>
      <c r="AM86" s="131"/>
      <c r="AN86" s="131"/>
      <c r="AO86" s="131"/>
      <c r="AP86" s="131"/>
      <c r="AQ86" s="131"/>
      <c r="AR86" s="131"/>
      <c r="AS86" s="131"/>
      <c r="AT86" s="131"/>
      <c r="AU86" s="131"/>
      <c r="AV86" s="131"/>
      <c r="AW86" s="131"/>
      <c r="AX86" s="131"/>
      <c r="AY86" s="131"/>
      <c r="AZ86" s="131"/>
      <c r="BA86" s="131"/>
      <c r="BB86" s="131"/>
      <c r="BC86" s="131"/>
      <c r="BD86" s="131"/>
      <c r="BE86" s="131"/>
      <c r="BF86" s="131"/>
    </row>
    <row r="87" spans="1:58" ht="12.75" customHeight="1" x14ac:dyDescent="0.2">
      <c r="A87" s="204"/>
      <c r="B87" s="216"/>
      <c r="C87" s="204"/>
      <c r="D87" s="204"/>
      <c r="E87" s="204"/>
      <c r="F87" s="216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Q87" s="131"/>
      <c r="AR87" s="131"/>
      <c r="AS87" s="131"/>
      <c r="AT87" s="131"/>
      <c r="AU87" s="131"/>
      <c r="AV87" s="131"/>
      <c r="AW87" s="131"/>
      <c r="AX87" s="131"/>
      <c r="AY87" s="131"/>
      <c r="AZ87" s="131"/>
      <c r="BA87" s="131"/>
      <c r="BB87" s="131"/>
      <c r="BC87" s="131"/>
      <c r="BD87" s="131"/>
      <c r="BE87" s="131"/>
      <c r="BF87" s="131"/>
    </row>
    <row r="88" spans="1:58" ht="12.75" customHeight="1" x14ac:dyDescent="0.2">
      <c r="A88" s="204"/>
      <c r="B88" s="216"/>
      <c r="C88" s="204"/>
      <c r="D88" s="204"/>
      <c r="E88" s="204"/>
      <c r="F88" s="216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  <c r="AB88" s="131"/>
      <c r="AC88" s="131"/>
      <c r="AD88" s="131"/>
      <c r="AE88" s="131"/>
      <c r="AF88" s="131"/>
      <c r="AG88" s="131"/>
      <c r="AH88" s="131"/>
      <c r="AI88" s="131"/>
      <c r="AJ88" s="131"/>
      <c r="AK88" s="131"/>
      <c r="AL88" s="131"/>
      <c r="AM88" s="131"/>
      <c r="AN88" s="131"/>
      <c r="AO88" s="131"/>
      <c r="AP88" s="131"/>
      <c r="AQ88" s="131"/>
      <c r="AR88" s="131"/>
      <c r="AS88" s="131"/>
      <c r="AT88" s="131"/>
      <c r="AU88" s="131"/>
      <c r="AV88" s="131"/>
      <c r="AW88" s="131"/>
      <c r="AX88" s="131"/>
      <c r="AY88" s="131"/>
      <c r="AZ88" s="131"/>
      <c r="BA88" s="131"/>
      <c r="BB88" s="131"/>
      <c r="BC88" s="131"/>
      <c r="BD88" s="131"/>
      <c r="BE88" s="131"/>
      <c r="BF88" s="131"/>
    </row>
    <row r="89" spans="1:58" ht="12.75" customHeight="1" x14ac:dyDescent="0.2">
      <c r="A89" s="204"/>
      <c r="B89" s="216"/>
      <c r="C89" s="204"/>
      <c r="D89" s="204"/>
      <c r="E89" s="204"/>
      <c r="F89" s="216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131"/>
      <c r="AH89" s="131"/>
      <c r="AI89" s="131"/>
      <c r="AJ89" s="131"/>
      <c r="AK89" s="131"/>
      <c r="AL89" s="131"/>
      <c r="AM89" s="131"/>
      <c r="AN89" s="131"/>
      <c r="AO89" s="131"/>
      <c r="AP89" s="131"/>
      <c r="AQ89" s="131"/>
      <c r="AR89" s="131"/>
      <c r="AS89" s="131"/>
      <c r="AT89" s="131"/>
      <c r="AU89" s="131"/>
      <c r="AV89" s="131"/>
      <c r="AW89" s="131"/>
      <c r="AX89" s="131"/>
      <c r="AY89" s="131"/>
      <c r="AZ89" s="131"/>
      <c r="BA89" s="131"/>
      <c r="BB89" s="131"/>
      <c r="BC89" s="131"/>
      <c r="BD89" s="131"/>
      <c r="BE89" s="131"/>
      <c r="BF89" s="131"/>
    </row>
    <row r="90" spans="1:58" ht="12.75" customHeight="1" x14ac:dyDescent="0.2">
      <c r="A90" s="204"/>
      <c r="B90" s="216"/>
      <c r="C90" s="204"/>
      <c r="D90" s="204"/>
      <c r="E90" s="204"/>
      <c r="F90" s="216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  <c r="AH90" s="131"/>
      <c r="AI90" s="131"/>
      <c r="AJ90" s="131"/>
      <c r="AK90" s="131"/>
      <c r="AL90" s="131"/>
      <c r="AM90" s="131"/>
      <c r="AN90" s="131"/>
      <c r="AO90" s="131"/>
      <c r="AP90" s="131"/>
      <c r="AQ90" s="131"/>
      <c r="AR90" s="131"/>
      <c r="AS90" s="131"/>
      <c r="AT90" s="131"/>
      <c r="AU90" s="131"/>
      <c r="AV90" s="131"/>
      <c r="AW90" s="131"/>
      <c r="AX90" s="131"/>
      <c r="AY90" s="131"/>
      <c r="AZ90" s="131"/>
      <c r="BA90" s="131"/>
      <c r="BB90" s="131"/>
      <c r="BC90" s="131"/>
      <c r="BD90" s="131"/>
      <c r="BE90" s="131"/>
      <c r="BF90" s="131"/>
    </row>
    <row r="91" spans="1:58" ht="12.75" customHeight="1" x14ac:dyDescent="0.2">
      <c r="A91" s="204"/>
      <c r="B91" s="216"/>
      <c r="C91" s="204"/>
      <c r="D91" s="204"/>
      <c r="E91" s="204"/>
      <c r="F91" s="216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  <c r="AE91" s="131"/>
      <c r="AF91" s="131"/>
      <c r="AG91" s="131"/>
      <c r="AH91" s="131"/>
      <c r="AI91" s="131"/>
      <c r="AJ91" s="131"/>
      <c r="AK91" s="131"/>
      <c r="AL91" s="131"/>
      <c r="AM91" s="131"/>
      <c r="AN91" s="131"/>
      <c r="AO91" s="131"/>
      <c r="AP91" s="131"/>
      <c r="AQ91" s="131"/>
      <c r="AR91" s="131"/>
      <c r="AS91" s="131"/>
      <c r="AT91" s="131"/>
      <c r="AU91" s="131"/>
      <c r="AV91" s="131"/>
      <c r="AW91" s="131"/>
      <c r="AX91" s="131"/>
      <c r="AY91" s="131"/>
      <c r="AZ91" s="131"/>
      <c r="BA91" s="131"/>
      <c r="BB91" s="131"/>
      <c r="BC91" s="131"/>
      <c r="BD91" s="131"/>
      <c r="BE91" s="131"/>
      <c r="BF91" s="131"/>
    </row>
    <row r="92" spans="1:58" ht="12.75" customHeight="1" x14ac:dyDescent="0.2">
      <c r="A92" s="204"/>
      <c r="B92" s="216"/>
      <c r="C92" s="204"/>
      <c r="D92" s="204"/>
      <c r="E92" s="204"/>
      <c r="F92" s="216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1"/>
      <c r="AF92" s="131"/>
      <c r="AG92" s="131"/>
      <c r="AH92" s="131"/>
      <c r="AI92" s="131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31"/>
      <c r="AX92" s="131"/>
      <c r="AY92" s="131"/>
      <c r="AZ92" s="131"/>
      <c r="BA92" s="131"/>
      <c r="BB92" s="131"/>
      <c r="BC92" s="131"/>
      <c r="BD92" s="131"/>
      <c r="BE92" s="131"/>
      <c r="BF92" s="131"/>
    </row>
    <row r="93" spans="1:58" ht="12.75" customHeight="1" x14ac:dyDescent="0.2">
      <c r="A93" s="204"/>
      <c r="B93" s="216"/>
      <c r="C93" s="204"/>
      <c r="D93" s="204"/>
      <c r="E93" s="204"/>
      <c r="F93" s="216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1"/>
      <c r="AI93" s="131"/>
      <c r="AJ93" s="131"/>
      <c r="AK93" s="131"/>
      <c r="AL93" s="131"/>
      <c r="AM93" s="131"/>
      <c r="AN93" s="131"/>
      <c r="AO93" s="131"/>
      <c r="AP93" s="131"/>
      <c r="AQ93" s="131"/>
      <c r="AR93" s="131"/>
      <c r="AS93" s="131"/>
      <c r="AT93" s="131"/>
      <c r="AU93" s="131"/>
      <c r="AV93" s="131"/>
      <c r="AW93" s="131"/>
      <c r="AX93" s="131"/>
      <c r="AY93" s="131"/>
      <c r="AZ93" s="131"/>
      <c r="BA93" s="131"/>
      <c r="BB93" s="131"/>
      <c r="BC93" s="131"/>
      <c r="BD93" s="131"/>
      <c r="BE93" s="131"/>
      <c r="BF93" s="131"/>
    </row>
    <row r="94" spans="1:58" ht="12.75" customHeight="1" x14ac:dyDescent="0.2">
      <c r="A94" s="204"/>
      <c r="B94" s="216"/>
      <c r="C94" s="204"/>
      <c r="D94" s="204"/>
      <c r="E94" s="204"/>
      <c r="F94" s="216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  <c r="AK94" s="131"/>
      <c r="AL94" s="131"/>
      <c r="AM94" s="131"/>
      <c r="AN94" s="131"/>
      <c r="AO94" s="131"/>
      <c r="AP94" s="131"/>
      <c r="AQ94" s="131"/>
      <c r="AR94" s="131"/>
      <c r="AS94" s="131"/>
      <c r="AT94" s="131"/>
      <c r="AU94" s="131"/>
      <c r="AV94" s="131"/>
      <c r="AW94" s="131"/>
      <c r="AX94" s="131"/>
      <c r="AY94" s="131"/>
      <c r="AZ94" s="131"/>
      <c r="BA94" s="131"/>
      <c r="BB94" s="131"/>
      <c r="BC94" s="131"/>
      <c r="BD94" s="131"/>
      <c r="BE94" s="131"/>
      <c r="BF94" s="131"/>
    </row>
    <row r="95" spans="1:58" ht="12.75" customHeight="1" x14ac:dyDescent="0.2">
      <c r="A95" s="204"/>
      <c r="B95" s="216"/>
      <c r="C95" s="204"/>
      <c r="D95" s="204"/>
      <c r="E95" s="204"/>
      <c r="F95" s="216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  <c r="AH95" s="131"/>
      <c r="AI95" s="131"/>
      <c r="AJ95" s="131"/>
      <c r="AK95" s="131"/>
      <c r="AL95" s="131"/>
      <c r="AM95" s="131"/>
      <c r="AN95" s="131"/>
      <c r="AO95" s="131"/>
      <c r="AP95" s="131"/>
      <c r="AQ95" s="131"/>
      <c r="AR95" s="131"/>
      <c r="AS95" s="131"/>
      <c r="AT95" s="131"/>
      <c r="AU95" s="131"/>
      <c r="AV95" s="131"/>
      <c r="AW95" s="131"/>
      <c r="AX95" s="131"/>
      <c r="AY95" s="131"/>
      <c r="AZ95" s="131"/>
      <c r="BA95" s="131"/>
      <c r="BB95" s="131"/>
      <c r="BC95" s="131"/>
      <c r="BD95" s="131"/>
      <c r="BE95" s="131"/>
      <c r="BF95" s="131"/>
    </row>
    <row r="96" spans="1:58" ht="12.75" customHeight="1" x14ac:dyDescent="0.2">
      <c r="A96" s="204"/>
      <c r="B96" s="216"/>
      <c r="C96" s="204"/>
      <c r="D96" s="204"/>
      <c r="E96" s="204"/>
      <c r="F96" s="216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131"/>
      <c r="AH96" s="131"/>
      <c r="AI96" s="131"/>
      <c r="AJ96" s="131"/>
      <c r="AK96" s="131"/>
      <c r="AL96" s="131"/>
      <c r="AM96" s="131"/>
      <c r="AN96" s="131"/>
      <c r="AO96" s="131"/>
      <c r="AP96" s="131"/>
      <c r="AQ96" s="131"/>
      <c r="AR96" s="131"/>
      <c r="AS96" s="131"/>
      <c r="AT96" s="131"/>
      <c r="AU96" s="131"/>
      <c r="AV96" s="131"/>
      <c r="AW96" s="131"/>
      <c r="AX96" s="131"/>
      <c r="AY96" s="131"/>
      <c r="AZ96" s="131"/>
      <c r="BA96" s="131"/>
      <c r="BB96" s="131"/>
      <c r="BC96" s="131"/>
      <c r="BD96" s="131"/>
      <c r="BE96" s="131"/>
      <c r="BF96" s="131"/>
    </row>
    <row r="97" spans="1:58" ht="12.75" customHeight="1" x14ac:dyDescent="0.2">
      <c r="A97" s="204"/>
      <c r="B97" s="216"/>
      <c r="C97" s="204"/>
      <c r="D97" s="204"/>
      <c r="E97" s="204"/>
      <c r="F97" s="216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N97" s="131"/>
      <c r="AO97" s="131"/>
      <c r="AP97" s="131"/>
      <c r="AQ97" s="131"/>
      <c r="AR97" s="131"/>
      <c r="AS97" s="131"/>
      <c r="AT97" s="131"/>
      <c r="AU97" s="131"/>
      <c r="AV97" s="131"/>
      <c r="AW97" s="131"/>
      <c r="AX97" s="131"/>
      <c r="AY97" s="131"/>
      <c r="AZ97" s="131"/>
      <c r="BA97" s="131"/>
      <c r="BB97" s="131"/>
      <c r="BC97" s="131"/>
      <c r="BD97" s="131"/>
      <c r="BE97" s="131"/>
      <c r="BF97" s="131"/>
    </row>
    <row r="98" spans="1:58" ht="12.75" customHeight="1" x14ac:dyDescent="0.2">
      <c r="A98" s="204"/>
      <c r="B98" s="216"/>
      <c r="C98" s="204"/>
      <c r="D98" s="204"/>
      <c r="E98" s="204"/>
      <c r="F98" s="216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  <c r="AG98" s="131"/>
      <c r="AH98" s="131"/>
      <c r="AI98" s="131"/>
      <c r="AJ98" s="131"/>
      <c r="AK98" s="131"/>
      <c r="AL98" s="131"/>
      <c r="AM98" s="131"/>
      <c r="AN98" s="131"/>
      <c r="AO98" s="131"/>
      <c r="AP98" s="131"/>
      <c r="AQ98" s="131"/>
      <c r="AR98" s="131"/>
      <c r="AS98" s="131"/>
      <c r="AT98" s="131"/>
      <c r="AU98" s="131"/>
      <c r="AV98" s="131"/>
      <c r="AW98" s="131"/>
      <c r="AX98" s="131"/>
      <c r="AY98" s="131"/>
      <c r="AZ98" s="131"/>
      <c r="BA98" s="131"/>
      <c r="BB98" s="131"/>
      <c r="BC98" s="131"/>
      <c r="BD98" s="131"/>
      <c r="BE98" s="131"/>
      <c r="BF98" s="131"/>
    </row>
    <row r="99" spans="1:58" ht="12.75" customHeight="1" x14ac:dyDescent="0.2">
      <c r="A99" s="204"/>
      <c r="B99" s="216"/>
      <c r="C99" s="204"/>
      <c r="D99" s="204"/>
      <c r="E99" s="204"/>
      <c r="F99" s="216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131"/>
      <c r="AH99" s="131"/>
      <c r="AI99" s="131"/>
      <c r="AJ99" s="131"/>
      <c r="AK99" s="131"/>
      <c r="AL99" s="131"/>
      <c r="AM99" s="131"/>
      <c r="AN99" s="131"/>
      <c r="AO99" s="131"/>
      <c r="AP99" s="131"/>
      <c r="AQ99" s="131"/>
      <c r="AR99" s="131"/>
      <c r="AS99" s="131"/>
      <c r="AT99" s="131"/>
      <c r="AU99" s="131"/>
      <c r="AV99" s="131"/>
      <c r="AW99" s="131"/>
      <c r="AX99" s="131"/>
      <c r="AY99" s="131"/>
      <c r="AZ99" s="131"/>
      <c r="BA99" s="131"/>
      <c r="BB99" s="131"/>
      <c r="BC99" s="131"/>
      <c r="BD99" s="131"/>
      <c r="BE99" s="131"/>
      <c r="BF99" s="131"/>
    </row>
    <row r="100" spans="1:58" ht="12.75" customHeight="1" x14ac:dyDescent="0.2">
      <c r="A100" s="204"/>
      <c r="B100" s="216"/>
      <c r="C100" s="204"/>
      <c r="D100" s="204"/>
      <c r="E100" s="204"/>
      <c r="F100" s="216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131"/>
      <c r="AI100" s="131"/>
      <c r="AJ100" s="131"/>
      <c r="AK100" s="131"/>
      <c r="AL100" s="131"/>
      <c r="AM100" s="131"/>
      <c r="AN100" s="131"/>
      <c r="AO100" s="131"/>
      <c r="AP100" s="131"/>
      <c r="AQ100" s="131"/>
      <c r="AR100" s="131"/>
      <c r="AS100" s="131"/>
      <c r="AT100" s="131"/>
      <c r="AU100" s="131"/>
      <c r="AV100" s="131"/>
      <c r="AW100" s="131"/>
      <c r="AX100" s="131"/>
      <c r="AY100" s="131"/>
      <c r="AZ100" s="131"/>
      <c r="BA100" s="131"/>
      <c r="BB100" s="131"/>
      <c r="BC100" s="131"/>
      <c r="BD100" s="131"/>
      <c r="BE100" s="131"/>
      <c r="BF100" s="131"/>
    </row>
    <row r="101" spans="1:58" ht="12.75" customHeight="1" x14ac:dyDescent="0.2">
      <c r="A101" s="204"/>
      <c r="B101" s="216"/>
      <c r="C101" s="204"/>
      <c r="D101" s="204"/>
      <c r="E101" s="204"/>
      <c r="F101" s="216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1"/>
      <c r="AH101" s="131"/>
      <c r="AI101" s="131"/>
      <c r="AJ101" s="131"/>
      <c r="AK101" s="131"/>
      <c r="AL101" s="131"/>
      <c r="AM101" s="131"/>
      <c r="AN101" s="131"/>
      <c r="AO101" s="131"/>
      <c r="AP101" s="131"/>
      <c r="AQ101" s="131"/>
      <c r="AR101" s="131"/>
      <c r="AS101" s="131"/>
      <c r="AT101" s="131"/>
      <c r="AU101" s="131"/>
      <c r="AV101" s="131"/>
      <c r="AW101" s="131"/>
      <c r="AX101" s="131"/>
      <c r="AY101" s="131"/>
      <c r="AZ101" s="131"/>
      <c r="BA101" s="131"/>
      <c r="BB101" s="131"/>
      <c r="BC101" s="131"/>
      <c r="BD101" s="131"/>
      <c r="BE101" s="131"/>
      <c r="BF101" s="131"/>
    </row>
    <row r="102" spans="1:58" ht="12.75" customHeight="1" x14ac:dyDescent="0.2">
      <c r="A102" s="204"/>
      <c r="B102" s="216"/>
      <c r="C102" s="204"/>
      <c r="D102" s="204"/>
      <c r="E102" s="204"/>
      <c r="F102" s="216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1"/>
      <c r="AG102" s="131"/>
      <c r="AH102" s="131"/>
      <c r="AI102" s="131"/>
      <c r="AJ102" s="131"/>
      <c r="AK102" s="131"/>
      <c r="AL102" s="131"/>
      <c r="AM102" s="131"/>
      <c r="AN102" s="131"/>
      <c r="AO102" s="131"/>
      <c r="AP102" s="131"/>
      <c r="AQ102" s="131"/>
      <c r="AR102" s="131"/>
      <c r="AS102" s="131"/>
      <c r="AT102" s="131"/>
      <c r="AU102" s="131"/>
      <c r="AV102" s="131"/>
      <c r="AW102" s="131"/>
      <c r="AX102" s="131"/>
      <c r="AY102" s="131"/>
      <c r="AZ102" s="131"/>
      <c r="BA102" s="131"/>
      <c r="BB102" s="131"/>
      <c r="BC102" s="131"/>
      <c r="BD102" s="131"/>
      <c r="BE102" s="131"/>
      <c r="BF102" s="131"/>
    </row>
    <row r="103" spans="1:58" ht="12.75" customHeight="1" x14ac:dyDescent="0.2">
      <c r="A103" s="204"/>
      <c r="B103" s="216"/>
      <c r="C103" s="204"/>
      <c r="D103" s="204"/>
      <c r="E103" s="204"/>
      <c r="F103" s="216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1"/>
      <c r="AH103" s="131"/>
      <c r="AI103" s="131"/>
      <c r="AJ103" s="131"/>
      <c r="AK103" s="131"/>
      <c r="AL103" s="131"/>
      <c r="AM103" s="131"/>
      <c r="AN103" s="131"/>
      <c r="AO103" s="131"/>
      <c r="AP103" s="131"/>
      <c r="AQ103" s="131"/>
      <c r="AR103" s="131"/>
      <c r="AS103" s="131"/>
      <c r="AT103" s="131"/>
      <c r="AU103" s="131"/>
      <c r="AV103" s="131"/>
      <c r="AW103" s="131"/>
      <c r="AX103" s="131"/>
      <c r="AY103" s="131"/>
      <c r="AZ103" s="131"/>
      <c r="BA103" s="131"/>
      <c r="BB103" s="131"/>
      <c r="BC103" s="131"/>
      <c r="BD103" s="131"/>
      <c r="BE103" s="131"/>
      <c r="BF103" s="131"/>
    </row>
    <row r="104" spans="1:58" ht="12.75" customHeight="1" x14ac:dyDescent="0.2">
      <c r="A104" s="204"/>
      <c r="B104" s="216"/>
      <c r="C104" s="204"/>
      <c r="D104" s="204"/>
      <c r="E104" s="204"/>
      <c r="F104" s="216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  <c r="AG104" s="131"/>
      <c r="AH104" s="131"/>
      <c r="AI104" s="131"/>
      <c r="AJ104" s="131"/>
      <c r="AK104" s="131"/>
      <c r="AL104" s="131"/>
      <c r="AM104" s="131"/>
      <c r="AN104" s="131"/>
      <c r="AO104" s="131"/>
      <c r="AP104" s="131"/>
      <c r="AQ104" s="131"/>
      <c r="AR104" s="131"/>
      <c r="AS104" s="131"/>
      <c r="AT104" s="131"/>
      <c r="AU104" s="131"/>
      <c r="AV104" s="131"/>
      <c r="AW104" s="131"/>
      <c r="AX104" s="131"/>
      <c r="AY104" s="131"/>
      <c r="AZ104" s="131"/>
      <c r="BA104" s="131"/>
      <c r="BB104" s="131"/>
      <c r="BC104" s="131"/>
      <c r="BD104" s="131"/>
      <c r="BE104" s="131"/>
      <c r="BF104" s="131"/>
    </row>
    <row r="105" spans="1:58" ht="12.75" customHeight="1" x14ac:dyDescent="0.2">
      <c r="A105" s="204"/>
      <c r="B105" s="216"/>
      <c r="C105" s="204"/>
      <c r="D105" s="204"/>
      <c r="E105" s="204"/>
      <c r="F105" s="216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131"/>
      <c r="AO105" s="131"/>
      <c r="AP105" s="131"/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</row>
    <row r="106" spans="1:58" ht="12.75" customHeight="1" x14ac:dyDescent="0.2">
      <c r="A106" s="204"/>
      <c r="B106" s="216"/>
      <c r="C106" s="204"/>
      <c r="D106" s="204"/>
      <c r="E106" s="204"/>
      <c r="F106" s="216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1"/>
      <c r="AM106" s="131"/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  <c r="AX106" s="131"/>
      <c r="AY106" s="131"/>
      <c r="AZ106" s="131"/>
      <c r="BA106" s="131"/>
      <c r="BB106" s="131"/>
      <c r="BC106" s="131"/>
      <c r="BD106" s="131"/>
      <c r="BE106" s="131"/>
      <c r="BF106" s="131"/>
    </row>
    <row r="107" spans="1:58" ht="12.75" customHeight="1" x14ac:dyDescent="0.2">
      <c r="A107" s="204"/>
      <c r="B107" s="216"/>
      <c r="C107" s="204"/>
      <c r="D107" s="204"/>
      <c r="E107" s="204"/>
      <c r="F107" s="216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</row>
    <row r="108" spans="1:58" ht="12.75" customHeight="1" x14ac:dyDescent="0.2">
      <c r="A108" s="204"/>
      <c r="B108" s="216"/>
      <c r="C108" s="204"/>
      <c r="D108" s="204"/>
      <c r="E108" s="204"/>
      <c r="F108" s="216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1"/>
      <c r="AZ108" s="131"/>
      <c r="BA108" s="131"/>
      <c r="BB108" s="131"/>
      <c r="BC108" s="131"/>
      <c r="BD108" s="131"/>
      <c r="BE108" s="131"/>
      <c r="BF108" s="131"/>
    </row>
    <row r="109" spans="1:58" ht="12.75" customHeight="1" x14ac:dyDescent="0.2">
      <c r="A109" s="204"/>
      <c r="B109" s="216"/>
      <c r="C109" s="204"/>
      <c r="D109" s="204"/>
      <c r="E109" s="204"/>
      <c r="F109" s="216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1"/>
      <c r="AZ109" s="131"/>
      <c r="BA109" s="131"/>
      <c r="BB109" s="131"/>
      <c r="BC109" s="131"/>
      <c r="BD109" s="131"/>
      <c r="BE109" s="131"/>
      <c r="BF109" s="131"/>
    </row>
    <row r="110" spans="1:58" ht="12.75" customHeight="1" x14ac:dyDescent="0.2">
      <c r="A110" s="204"/>
      <c r="B110" s="216"/>
      <c r="C110" s="204"/>
      <c r="D110" s="131"/>
      <c r="E110" s="204"/>
      <c r="F110" s="216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1"/>
      <c r="AZ110" s="131"/>
      <c r="BA110" s="131"/>
      <c r="BB110" s="131"/>
      <c r="BC110" s="131"/>
      <c r="BD110" s="131"/>
      <c r="BE110" s="131"/>
      <c r="BF110" s="131"/>
    </row>
    <row r="111" spans="1:58" ht="12.75" customHeight="1" x14ac:dyDescent="0.2">
      <c r="A111" s="204"/>
      <c r="B111" s="216"/>
      <c r="C111" s="204"/>
      <c r="D111" s="204"/>
      <c r="E111" s="204"/>
      <c r="F111" s="216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1"/>
      <c r="AZ111" s="131"/>
      <c r="BA111" s="131"/>
      <c r="BB111" s="131"/>
      <c r="BC111" s="131"/>
      <c r="BD111" s="131"/>
      <c r="BE111" s="131"/>
      <c r="BF111" s="131"/>
    </row>
    <row r="112" spans="1:58" ht="12.75" customHeight="1" x14ac:dyDescent="0.2">
      <c r="A112" s="204"/>
      <c r="B112" s="216"/>
      <c r="C112" s="204"/>
      <c r="D112" s="131"/>
      <c r="E112" s="204"/>
      <c r="F112" s="216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1"/>
      <c r="AZ112" s="131"/>
      <c r="BA112" s="131"/>
      <c r="BB112" s="131"/>
      <c r="BC112" s="131"/>
      <c r="BD112" s="131"/>
      <c r="BE112" s="131"/>
      <c r="BF112" s="131"/>
    </row>
    <row r="113" spans="1:58" ht="12.75" customHeight="1" x14ac:dyDescent="0.2">
      <c r="A113" s="204"/>
      <c r="B113" s="216"/>
      <c r="C113" s="204"/>
      <c r="D113" s="204"/>
      <c r="E113" s="204"/>
      <c r="F113" s="216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1"/>
      <c r="AZ113" s="131"/>
      <c r="BA113" s="131"/>
      <c r="BB113" s="131"/>
      <c r="BC113" s="131"/>
      <c r="BD113" s="131"/>
      <c r="BE113" s="131"/>
      <c r="BF113" s="131"/>
    </row>
    <row r="114" spans="1:58" ht="12.75" customHeight="1" x14ac:dyDescent="0.2">
      <c r="A114" s="204"/>
      <c r="B114" s="216"/>
      <c r="C114" s="131"/>
      <c r="D114" s="131"/>
      <c r="E114" s="204"/>
      <c r="F114" s="216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  <c r="AX114" s="131"/>
      <c r="AY114" s="131"/>
      <c r="AZ114" s="131"/>
      <c r="BA114" s="131"/>
      <c r="BB114" s="131"/>
      <c r="BC114" s="131"/>
      <c r="BD114" s="131"/>
      <c r="BE114" s="131"/>
      <c r="BF114" s="131"/>
    </row>
    <row r="115" spans="1:58" ht="12.75" customHeight="1" x14ac:dyDescent="0.2">
      <c r="A115" s="204"/>
      <c r="B115" s="216"/>
      <c r="C115" s="204"/>
      <c r="D115" s="204"/>
      <c r="E115" s="204"/>
      <c r="F115" s="216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131"/>
      <c r="AH115" s="131"/>
      <c r="AI115" s="131"/>
      <c r="AJ115" s="131"/>
      <c r="AK115" s="131"/>
      <c r="AL115" s="131"/>
      <c r="AM115" s="131"/>
      <c r="AN115" s="131"/>
      <c r="AO115" s="131"/>
      <c r="AP115" s="131"/>
      <c r="AQ115" s="131"/>
      <c r="AR115" s="131"/>
      <c r="AS115" s="131"/>
      <c r="AT115" s="131"/>
      <c r="AU115" s="131"/>
      <c r="AV115" s="131"/>
      <c r="AW115" s="131"/>
      <c r="AX115" s="131"/>
      <c r="AY115" s="131"/>
      <c r="AZ115" s="131"/>
      <c r="BA115" s="131"/>
      <c r="BB115" s="131"/>
      <c r="BC115" s="131"/>
      <c r="BD115" s="131"/>
      <c r="BE115" s="131"/>
      <c r="BF115" s="131"/>
    </row>
    <row r="116" spans="1:58" ht="12.75" customHeight="1" x14ac:dyDescent="0.2">
      <c r="A116" s="204"/>
      <c r="B116" s="216"/>
      <c r="C116" s="204"/>
      <c r="D116" s="204"/>
      <c r="E116" s="204"/>
      <c r="F116" s="216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  <c r="AF116" s="131"/>
      <c r="AG116" s="131"/>
      <c r="AH116" s="131"/>
      <c r="AI116" s="131"/>
      <c r="AJ116" s="131"/>
      <c r="AK116" s="131"/>
      <c r="AL116" s="131"/>
      <c r="AM116" s="131"/>
      <c r="AN116" s="131"/>
      <c r="AO116" s="131"/>
      <c r="AP116" s="131"/>
      <c r="AQ116" s="131"/>
      <c r="AR116" s="131"/>
      <c r="AS116" s="131"/>
      <c r="AT116" s="131"/>
      <c r="AU116" s="131"/>
      <c r="AV116" s="131"/>
      <c r="AW116" s="131"/>
      <c r="AX116" s="131"/>
      <c r="AY116" s="131"/>
      <c r="AZ116" s="131"/>
      <c r="BA116" s="131"/>
      <c r="BB116" s="131"/>
      <c r="BC116" s="131"/>
      <c r="BD116" s="131"/>
      <c r="BE116" s="131"/>
      <c r="BF116" s="131"/>
    </row>
    <row r="117" spans="1:58" ht="12.75" customHeight="1" x14ac:dyDescent="0.2">
      <c r="A117" s="204"/>
      <c r="B117" s="216"/>
      <c r="C117" s="204"/>
      <c r="D117" s="204"/>
      <c r="E117" s="204"/>
      <c r="F117" s="216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31"/>
      <c r="AG117" s="131"/>
      <c r="AH117" s="131"/>
      <c r="AI117" s="131"/>
      <c r="AJ117" s="131"/>
      <c r="AK117" s="131"/>
      <c r="AL117" s="131"/>
      <c r="AM117" s="131"/>
      <c r="AN117" s="131"/>
      <c r="AO117" s="131"/>
      <c r="AP117" s="131"/>
      <c r="AQ117" s="131"/>
      <c r="AR117" s="131"/>
      <c r="AS117" s="131"/>
      <c r="AT117" s="131"/>
      <c r="AU117" s="131"/>
      <c r="AV117" s="131"/>
      <c r="AW117" s="131"/>
      <c r="AX117" s="131"/>
      <c r="AY117" s="131"/>
      <c r="AZ117" s="131"/>
      <c r="BA117" s="131"/>
      <c r="BB117" s="131"/>
      <c r="BC117" s="131"/>
      <c r="BD117" s="131"/>
      <c r="BE117" s="131"/>
      <c r="BF117" s="131"/>
    </row>
    <row r="118" spans="1:58" ht="12.75" customHeight="1" x14ac:dyDescent="0.2">
      <c r="A118" s="204"/>
      <c r="B118" s="216"/>
      <c r="C118" s="204"/>
      <c r="D118" s="204"/>
      <c r="E118" s="204"/>
      <c r="F118" s="216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1"/>
      <c r="AM118" s="131"/>
      <c r="AN118" s="131"/>
      <c r="AO118" s="131"/>
      <c r="AP118" s="131"/>
      <c r="AQ118" s="131"/>
      <c r="AR118" s="131"/>
      <c r="AS118" s="131"/>
      <c r="AT118" s="131"/>
      <c r="AU118" s="131"/>
      <c r="AV118" s="131"/>
      <c r="AW118" s="131"/>
      <c r="AX118" s="131"/>
      <c r="AY118" s="131"/>
      <c r="AZ118" s="131"/>
      <c r="BA118" s="131"/>
      <c r="BB118" s="131"/>
      <c r="BC118" s="131"/>
      <c r="BD118" s="131"/>
      <c r="BE118" s="131"/>
      <c r="BF118" s="131"/>
    </row>
    <row r="119" spans="1:58" ht="12.75" customHeight="1" x14ac:dyDescent="0.2">
      <c r="A119" s="204"/>
      <c r="B119" s="216"/>
      <c r="C119" s="204"/>
      <c r="D119" s="204"/>
      <c r="E119" s="204"/>
      <c r="F119" s="216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  <c r="AG119" s="131"/>
      <c r="AH119" s="131"/>
      <c r="AI119" s="131"/>
      <c r="AJ119" s="131"/>
      <c r="AK119" s="131"/>
      <c r="AL119" s="131"/>
      <c r="AM119" s="131"/>
      <c r="AN119" s="131"/>
      <c r="AO119" s="131"/>
      <c r="AP119" s="131"/>
      <c r="AQ119" s="131"/>
      <c r="AR119" s="131"/>
      <c r="AS119" s="131"/>
      <c r="AT119" s="131"/>
      <c r="AU119" s="131"/>
      <c r="AV119" s="131"/>
      <c r="AW119" s="131"/>
      <c r="AX119" s="131"/>
      <c r="AY119" s="131"/>
      <c r="AZ119" s="131"/>
      <c r="BA119" s="131"/>
      <c r="BB119" s="131"/>
      <c r="BC119" s="131"/>
      <c r="BD119" s="131"/>
      <c r="BE119" s="131"/>
      <c r="BF119" s="131"/>
    </row>
    <row r="120" spans="1:58" ht="12.75" customHeight="1" x14ac:dyDescent="0.2">
      <c r="A120" s="204"/>
      <c r="B120" s="216"/>
      <c r="C120" s="131"/>
      <c r="D120" s="131"/>
      <c r="E120" s="204"/>
      <c r="F120" s="216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  <c r="AT120" s="131"/>
      <c r="AU120" s="131"/>
      <c r="AV120" s="131"/>
      <c r="AW120" s="131"/>
      <c r="AX120" s="131"/>
      <c r="AY120" s="131"/>
      <c r="AZ120" s="131"/>
      <c r="BA120" s="131"/>
      <c r="BB120" s="131"/>
      <c r="BC120" s="131"/>
      <c r="BD120" s="131"/>
      <c r="BE120" s="131"/>
      <c r="BF120" s="131"/>
    </row>
    <row r="121" spans="1:58" ht="12.75" customHeight="1" x14ac:dyDescent="0.2">
      <c r="A121" s="204"/>
      <c r="B121" s="216"/>
      <c r="C121" s="204"/>
      <c r="D121" s="204"/>
      <c r="E121" s="204"/>
      <c r="F121" s="216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  <c r="AT121" s="131"/>
      <c r="AU121" s="131"/>
      <c r="AV121" s="131"/>
      <c r="AW121" s="131"/>
      <c r="AX121" s="131"/>
      <c r="AY121" s="131"/>
      <c r="AZ121" s="131"/>
      <c r="BA121" s="131"/>
      <c r="BB121" s="131"/>
      <c r="BC121" s="131"/>
      <c r="BD121" s="131"/>
      <c r="BE121" s="131"/>
      <c r="BF121" s="131"/>
    </row>
    <row r="122" spans="1:58" ht="12.75" customHeight="1" x14ac:dyDescent="0.2">
      <c r="A122" s="204"/>
      <c r="B122" s="216"/>
      <c r="C122" s="204"/>
      <c r="D122" s="204"/>
      <c r="E122" s="204"/>
      <c r="F122" s="216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  <c r="AF122" s="131"/>
      <c r="AG122" s="131"/>
      <c r="AH122" s="131"/>
      <c r="AI122" s="131"/>
      <c r="AJ122" s="131"/>
      <c r="AK122" s="131"/>
      <c r="AL122" s="131"/>
      <c r="AM122" s="131"/>
      <c r="AN122" s="131"/>
      <c r="AO122" s="131"/>
      <c r="AP122" s="131"/>
      <c r="AQ122" s="131"/>
      <c r="AR122" s="131"/>
      <c r="AS122" s="131"/>
      <c r="AT122" s="131"/>
      <c r="AU122" s="131"/>
      <c r="AV122" s="131"/>
      <c r="AW122" s="131"/>
      <c r="AX122" s="131"/>
      <c r="AY122" s="131"/>
      <c r="AZ122" s="131"/>
      <c r="BA122" s="131"/>
      <c r="BB122" s="131"/>
      <c r="BC122" s="131"/>
      <c r="BD122" s="131"/>
      <c r="BE122" s="131"/>
      <c r="BF122" s="131"/>
    </row>
    <row r="123" spans="1:58" ht="12.75" customHeight="1" x14ac:dyDescent="0.2">
      <c r="A123" s="204"/>
      <c r="B123" s="216"/>
      <c r="C123" s="204"/>
      <c r="D123" s="204"/>
      <c r="E123" s="204"/>
      <c r="F123" s="216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31"/>
      <c r="AR123" s="131"/>
      <c r="AS123" s="131"/>
      <c r="AT123" s="131"/>
      <c r="AU123" s="131"/>
      <c r="AV123" s="131"/>
      <c r="AW123" s="131"/>
      <c r="AX123" s="131"/>
      <c r="AY123" s="131"/>
      <c r="AZ123" s="131"/>
      <c r="BA123" s="131"/>
      <c r="BB123" s="131"/>
      <c r="BC123" s="131"/>
      <c r="BD123" s="131"/>
      <c r="BE123" s="131"/>
      <c r="BF123" s="131"/>
    </row>
    <row r="124" spans="1:58" ht="12.75" customHeight="1" x14ac:dyDescent="0.2">
      <c r="A124" s="204"/>
      <c r="B124" s="216"/>
      <c r="C124" s="204"/>
      <c r="D124" s="204"/>
      <c r="E124" s="204"/>
      <c r="F124" s="216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  <c r="AF124" s="131"/>
      <c r="AG124" s="131"/>
      <c r="AH124" s="131"/>
      <c r="AI124" s="131"/>
      <c r="AJ124" s="131"/>
      <c r="AK124" s="131"/>
      <c r="AL124" s="131"/>
      <c r="AM124" s="131"/>
      <c r="AN124" s="131"/>
      <c r="AO124" s="131"/>
      <c r="AP124" s="131"/>
      <c r="AQ124" s="131"/>
      <c r="AR124" s="131"/>
      <c r="AS124" s="131"/>
      <c r="AT124" s="131"/>
      <c r="AU124" s="131"/>
      <c r="AV124" s="131"/>
      <c r="AW124" s="131"/>
      <c r="AX124" s="131"/>
      <c r="AY124" s="131"/>
      <c r="AZ124" s="131"/>
      <c r="BA124" s="131"/>
      <c r="BB124" s="131"/>
      <c r="BC124" s="131"/>
      <c r="BD124" s="131"/>
      <c r="BE124" s="131"/>
      <c r="BF124" s="131"/>
    </row>
    <row r="125" spans="1:58" ht="12.75" customHeight="1" x14ac:dyDescent="0.2">
      <c r="A125" s="204"/>
      <c r="B125" s="216"/>
      <c r="C125" s="204"/>
      <c r="D125" s="204"/>
      <c r="E125" s="204"/>
      <c r="F125" s="216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  <c r="AF125" s="131"/>
      <c r="AG125" s="131"/>
      <c r="AH125" s="131"/>
      <c r="AI125" s="131"/>
      <c r="AJ125" s="131"/>
      <c r="AK125" s="131"/>
      <c r="AL125" s="131"/>
      <c r="AM125" s="131"/>
      <c r="AN125" s="131"/>
      <c r="AO125" s="131"/>
      <c r="AP125" s="131"/>
      <c r="AQ125" s="131"/>
      <c r="AR125" s="131"/>
      <c r="AS125" s="131"/>
      <c r="AT125" s="131"/>
      <c r="AU125" s="131"/>
      <c r="AV125" s="131"/>
      <c r="AW125" s="131"/>
      <c r="AX125" s="131"/>
      <c r="AY125" s="131"/>
      <c r="AZ125" s="131"/>
      <c r="BA125" s="131"/>
      <c r="BB125" s="131"/>
      <c r="BC125" s="131"/>
      <c r="BD125" s="131"/>
      <c r="BE125" s="131"/>
      <c r="BF125" s="131"/>
    </row>
    <row r="126" spans="1:58" ht="12.75" customHeight="1" x14ac:dyDescent="0.2">
      <c r="A126" s="204"/>
      <c r="B126" s="216"/>
      <c r="C126" s="204"/>
      <c r="D126" s="204"/>
      <c r="E126" s="204"/>
      <c r="F126" s="216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  <c r="AE126" s="131"/>
      <c r="AF126" s="131"/>
      <c r="AG126" s="131"/>
      <c r="AH126" s="131"/>
      <c r="AI126" s="131"/>
      <c r="AJ126" s="131"/>
      <c r="AK126" s="131"/>
      <c r="AL126" s="131"/>
    </row>
    <row r="127" spans="1:58" ht="12.75" customHeight="1" x14ac:dyDescent="0.2">
      <c r="A127" s="204"/>
      <c r="B127" s="216"/>
      <c r="C127" s="204"/>
      <c r="D127" s="204"/>
      <c r="E127" s="204"/>
      <c r="F127" s="216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1"/>
      <c r="AE127" s="131"/>
      <c r="AF127" s="131"/>
      <c r="AG127" s="131"/>
      <c r="AH127" s="131"/>
      <c r="AI127" s="131"/>
      <c r="AJ127" s="131"/>
      <c r="AK127" s="131"/>
      <c r="AL127" s="131"/>
    </row>
    <row r="128" spans="1:58" ht="12.75" customHeight="1" x14ac:dyDescent="0.2">
      <c r="A128" s="204"/>
      <c r="B128" s="216"/>
      <c r="C128" s="204"/>
      <c r="D128" s="204"/>
      <c r="E128" s="204"/>
      <c r="F128" s="216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1"/>
    </row>
    <row r="129" spans="1:38" ht="12.75" customHeight="1" x14ac:dyDescent="0.2">
      <c r="A129" s="204"/>
      <c r="B129" s="216"/>
      <c r="C129" s="204"/>
      <c r="D129" s="204"/>
      <c r="E129" s="204"/>
      <c r="F129" s="216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  <c r="AE129" s="131"/>
      <c r="AF129" s="131"/>
      <c r="AG129" s="131"/>
      <c r="AH129" s="131"/>
      <c r="AI129" s="131"/>
      <c r="AJ129" s="131"/>
      <c r="AK129" s="131"/>
      <c r="AL129" s="131"/>
    </row>
    <row r="130" spans="1:38" ht="12.75" customHeight="1" x14ac:dyDescent="0.2">
      <c r="A130" s="204"/>
      <c r="B130" s="216"/>
      <c r="C130" s="204"/>
      <c r="D130" s="204"/>
      <c r="E130" s="204"/>
      <c r="F130" s="216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  <c r="AF130" s="131"/>
      <c r="AG130" s="131"/>
      <c r="AH130" s="131"/>
      <c r="AI130" s="131"/>
      <c r="AJ130" s="131"/>
      <c r="AK130" s="131"/>
      <c r="AL130" s="131"/>
    </row>
    <row r="131" spans="1:38" ht="12.75" customHeight="1" x14ac:dyDescent="0.2">
      <c r="A131" s="204"/>
      <c r="B131" s="216"/>
      <c r="C131" s="204"/>
      <c r="D131" s="204"/>
      <c r="E131" s="204"/>
      <c r="F131" s="216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  <c r="AA131" s="131"/>
      <c r="AB131" s="131"/>
      <c r="AC131" s="131"/>
      <c r="AD131" s="131"/>
      <c r="AE131" s="131"/>
      <c r="AF131" s="131"/>
      <c r="AG131" s="131"/>
      <c r="AH131" s="131"/>
      <c r="AI131" s="131"/>
      <c r="AJ131" s="131"/>
      <c r="AK131" s="131"/>
      <c r="AL131" s="131"/>
    </row>
    <row r="132" spans="1:38" ht="12.75" customHeight="1" x14ac:dyDescent="0.2">
      <c r="A132" s="204"/>
      <c r="B132" s="216"/>
      <c r="C132" s="204"/>
      <c r="D132" s="204"/>
      <c r="E132" s="204"/>
      <c r="F132" s="216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31"/>
      <c r="AE132" s="131"/>
      <c r="AF132" s="131"/>
      <c r="AG132" s="131"/>
      <c r="AH132" s="131"/>
      <c r="AI132" s="131"/>
      <c r="AJ132" s="131"/>
      <c r="AK132" s="131"/>
      <c r="AL132" s="131"/>
    </row>
    <row r="133" spans="1:38" ht="12.75" customHeight="1" x14ac:dyDescent="0.2">
      <c r="A133" s="204"/>
      <c r="B133" s="216"/>
      <c r="C133" s="204"/>
      <c r="D133" s="131"/>
      <c r="E133" s="204"/>
      <c r="F133" s="216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  <c r="AF133" s="131"/>
      <c r="AG133" s="131"/>
      <c r="AH133" s="131"/>
      <c r="AI133" s="131"/>
      <c r="AJ133" s="131"/>
      <c r="AK133" s="131"/>
      <c r="AL133" s="131"/>
    </row>
    <row r="134" spans="1:38" ht="12.75" customHeight="1" x14ac:dyDescent="0.2">
      <c r="A134" s="204"/>
      <c r="B134" s="216"/>
      <c r="C134" s="204"/>
      <c r="D134" s="204"/>
      <c r="E134" s="204"/>
      <c r="F134" s="216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1"/>
      <c r="AE134" s="131"/>
      <c r="AF134" s="131"/>
      <c r="AG134" s="131"/>
      <c r="AH134" s="131"/>
      <c r="AI134" s="131"/>
      <c r="AJ134" s="131"/>
      <c r="AK134" s="131"/>
      <c r="AL134" s="131"/>
    </row>
    <row r="135" spans="1:38" ht="12.75" customHeight="1" x14ac:dyDescent="0.2">
      <c r="A135" s="204"/>
      <c r="B135" s="216"/>
      <c r="C135" s="204"/>
      <c r="D135" s="204"/>
      <c r="E135" s="204"/>
      <c r="F135" s="216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  <c r="AA135" s="131"/>
      <c r="AB135" s="131"/>
      <c r="AC135" s="131"/>
      <c r="AD135" s="131"/>
      <c r="AE135" s="131"/>
      <c r="AF135" s="131"/>
      <c r="AG135" s="131"/>
      <c r="AH135" s="131"/>
      <c r="AI135" s="131"/>
      <c r="AJ135" s="131"/>
      <c r="AK135" s="131"/>
      <c r="AL135" s="131"/>
    </row>
    <row r="136" spans="1:38" ht="12.75" customHeight="1" x14ac:dyDescent="0.2">
      <c r="A136" s="204"/>
      <c r="B136" s="216"/>
      <c r="C136" s="204"/>
      <c r="D136" s="204"/>
      <c r="E136" s="204"/>
      <c r="F136" s="216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  <c r="AE136" s="131"/>
      <c r="AF136" s="131"/>
      <c r="AG136" s="131"/>
      <c r="AH136" s="131"/>
      <c r="AI136" s="131"/>
      <c r="AJ136" s="131"/>
      <c r="AK136" s="131"/>
      <c r="AL136" s="131"/>
    </row>
    <row r="137" spans="1:38" ht="12.75" customHeight="1" x14ac:dyDescent="0.2">
      <c r="A137" s="204"/>
      <c r="B137" s="216"/>
      <c r="C137" s="204"/>
      <c r="D137" s="204"/>
      <c r="E137" s="204"/>
      <c r="F137" s="216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131"/>
      <c r="AH137" s="131"/>
      <c r="AI137" s="131"/>
      <c r="AJ137" s="131"/>
      <c r="AK137" s="131"/>
      <c r="AL137" s="131"/>
    </row>
    <row r="138" spans="1:38" ht="12.75" customHeight="1" x14ac:dyDescent="0.2">
      <c r="A138" s="204"/>
      <c r="B138" s="216"/>
      <c r="C138" s="204"/>
      <c r="D138" s="204"/>
      <c r="E138" s="204"/>
      <c r="F138" s="216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  <c r="AE138" s="131"/>
      <c r="AF138" s="131"/>
      <c r="AG138" s="131"/>
      <c r="AH138" s="131"/>
      <c r="AI138" s="131"/>
      <c r="AJ138" s="131"/>
      <c r="AK138" s="131"/>
      <c r="AL138" s="131"/>
    </row>
    <row r="139" spans="1:38" ht="12.75" customHeight="1" x14ac:dyDescent="0.2">
      <c r="A139" s="204"/>
      <c r="B139" s="216"/>
      <c r="C139" s="204"/>
      <c r="D139" s="204"/>
      <c r="E139" s="204"/>
      <c r="F139" s="216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  <c r="AA139" s="131"/>
      <c r="AB139" s="131"/>
      <c r="AC139" s="131"/>
      <c r="AD139" s="131"/>
      <c r="AE139" s="131"/>
      <c r="AF139" s="131"/>
      <c r="AG139" s="131"/>
      <c r="AH139" s="131"/>
      <c r="AI139" s="131"/>
      <c r="AJ139" s="131"/>
      <c r="AK139" s="131"/>
      <c r="AL139" s="131"/>
    </row>
    <row r="140" spans="1:38" ht="12.75" customHeight="1" x14ac:dyDescent="0.2">
      <c r="A140" s="204"/>
      <c r="B140" s="216"/>
      <c r="C140" s="204"/>
      <c r="D140" s="204"/>
      <c r="E140" s="204"/>
      <c r="F140" s="216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131"/>
      <c r="AH140" s="131"/>
      <c r="AI140" s="131"/>
      <c r="AJ140" s="131"/>
      <c r="AK140" s="131"/>
      <c r="AL140" s="131"/>
    </row>
    <row r="141" spans="1:38" ht="12.75" customHeight="1" x14ac:dyDescent="0.2">
      <c r="A141" s="221"/>
      <c r="B141" s="211"/>
      <c r="C141" s="221"/>
      <c r="D141" s="221"/>
      <c r="E141" s="221"/>
      <c r="F141" s="221"/>
    </row>
    <row r="142" spans="1:38" ht="12.75" customHeight="1" x14ac:dyDescent="0.2">
      <c r="A142" s="221"/>
      <c r="B142" s="211"/>
      <c r="C142" s="221"/>
      <c r="D142" s="221"/>
      <c r="E142" s="221"/>
      <c r="F142" s="221"/>
    </row>
    <row r="143" spans="1:38" ht="12.75" customHeight="1" x14ac:dyDescent="0.2">
      <c r="A143" s="221"/>
      <c r="B143" s="211"/>
      <c r="C143" s="221"/>
      <c r="D143" s="221"/>
      <c r="E143" s="221"/>
      <c r="F143" s="221"/>
    </row>
    <row r="144" spans="1:38" ht="12.75" customHeight="1" x14ac:dyDescent="0.2">
      <c r="A144" s="221"/>
      <c r="B144" s="211"/>
      <c r="C144" s="221"/>
      <c r="D144" s="221"/>
      <c r="E144" s="221"/>
      <c r="F144" s="221"/>
    </row>
    <row r="145" spans="1:6" ht="12.75" customHeight="1" x14ac:dyDescent="0.2">
      <c r="A145" s="221"/>
      <c r="B145" s="211"/>
      <c r="C145" s="221"/>
      <c r="D145" s="221"/>
      <c r="E145" s="221"/>
      <c r="F145" s="221"/>
    </row>
    <row r="146" spans="1:6" ht="12.75" customHeight="1" x14ac:dyDescent="0.2">
      <c r="A146" s="221"/>
      <c r="B146" s="211"/>
      <c r="C146" s="221"/>
      <c r="D146" s="221"/>
      <c r="E146" s="221"/>
      <c r="F146" s="221"/>
    </row>
    <row r="147" spans="1:6" ht="12.75" customHeight="1" x14ac:dyDescent="0.2">
      <c r="A147" s="221"/>
      <c r="B147" s="211"/>
      <c r="C147" s="221"/>
      <c r="D147" s="221"/>
      <c r="E147" s="221"/>
      <c r="F147" s="221"/>
    </row>
    <row r="148" spans="1:6" ht="12.75" customHeight="1" x14ac:dyDescent="0.2">
      <c r="A148" s="221"/>
      <c r="B148" s="211"/>
      <c r="C148" s="221"/>
      <c r="D148" s="221"/>
      <c r="E148" s="221"/>
      <c r="F148" s="221"/>
    </row>
    <row r="149" spans="1:6" ht="12.75" customHeight="1" x14ac:dyDescent="0.2">
      <c r="A149" s="221"/>
      <c r="B149" s="211"/>
      <c r="C149" s="221"/>
      <c r="D149" s="221"/>
      <c r="E149" s="221"/>
      <c r="F149" s="221"/>
    </row>
    <row r="150" spans="1:6" ht="12.75" customHeight="1" x14ac:dyDescent="0.2">
      <c r="A150" s="221"/>
      <c r="B150" s="211"/>
      <c r="C150" s="221"/>
      <c r="D150" s="221"/>
      <c r="E150" s="221"/>
      <c r="F150" s="221"/>
    </row>
    <row r="151" spans="1:6" ht="12.75" customHeight="1" x14ac:dyDescent="0.2">
      <c r="A151" s="221"/>
      <c r="B151" s="211"/>
      <c r="C151" s="221"/>
      <c r="D151" s="221"/>
      <c r="E151" s="221"/>
      <c r="F151" s="221"/>
    </row>
    <row r="152" spans="1:6" ht="12.75" customHeight="1" x14ac:dyDescent="0.2">
      <c r="A152" s="221"/>
      <c r="B152" s="211"/>
      <c r="C152" s="221"/>
      <c r="D152" s="221"/>
      <c r="E152" s="221"/>
      <c r="F152" s="221"/>
    </row>
    <row r="153" spans="1:6" ht="12.75" customHeight="1" x14ac:dyDescent="0.2">
      <c r="A153" s="221"/>
      <c r="B153" s="211"/>
      <c r="C153" s="221"/>
      <c r="D153" s="221"/>
      <c r="E153" s="221"/>
      <c r="F153" s="221"/>
    </row>
    <row r="154" spans="1:6" ht="12.75" customHeight="1" x14ac:dyDescent="0.2">
      <c r="A154" s="221"/>
      <c r="B154" s="211"/>
      <c r="C154" s="221"/>
      <c r="D154" s="221"/>
      <c r="E154" s="221"/>
      <c r="F154" s="221"/>
    </row>
    <row r="155" spans="1:6" ht="12.75" customHeight="1" x14ac:dyDescent="0.2">
      <c r="A155" s="221"/>
      <c r="B155" s="211"/>
      <c r="C155" s="221"/>
      <c r="D155" s="221"/>
      <c r="E155" s="221"/>
      <c r="F155" s="221"/>
    </row>
    <row r="156" spans="1:6" ht="12.75" customHeight="1" x14ac:dyDescent="0.2">
      <c r="A156" s="221"/>
      <c r="B156" s="211"/>
      <c r="C156" s="221"/>
      <c r="D156" s="221"/>
      <c r="E156" s="221"/>
      <c r="F156" s="221"/>
    </row>
    <row r="157" spans="1:6" ht="12.75" customHeight="1" x14ac:dyDescent="0.2">
      <c r="A157" s="221"/>
      <c r="B157" s="211"/>
      <c r="C157" s="221"/>
      <c r="D157" s="221"/>
      <c r="E157" s="221"/>
      <c r="F157" s="221"/>
    </row>
    <row r="158" spans="1:6" ht="12.75" customHeight="1" x14ac:dyDescent="0.2">
      <c r="A158" s="221"/>
      <c r="B158" s="211"/>
      <c r="C158" s="221"/>
      <c r="D158" s="221"/>
      <c r="E158" s="221"/>
      <c r="F158" s="221"/>
    </row>
    <row r="159" spans="1:6" ht="12.75" customHeight="1" x14ac:dyDescent="0.2">
      <c r="A159" s="221"/>
      <c r="B159" s="211"/>
      <c r="C159" s="221"/>
      <c r="D159" s="221"/>
      <c r="E159" s="221"/>
      <c r="F159" s="221"/>
    </row>
    <row r="160" spans="1:6" ht="12.75" customHeight="1" x14ac:dyDescent="0.2">
      <c r="A160" s="221"/>
      <c r="B160" s="211"/>
      <c r="C160" s="221"/>
      <c r="D160" s="221"/>
      <c r="E160" s="221"/>
      <c r="F160" s="221"/>
    </row>
    <row r="161" spans="1:6" ht="12.75" customHeight="1" x14ac:dyDescent="0.2">
      <c r="A161" s="221"/>
      <c r="B161" s="211"/>
      <c r="C161" s="221"/>
      <c r="D161" s="221"/>
      <c r="E161" s="221"/>
      <c r="F161" s="221"/>
    </row>
    <row r="162" spans="1:6" ht="12.75" customHeight="1" x14ac:dyDescent="0.2">
      <c r="A162" s="221"/>
      <c r="B162" s="211"/>
      <c r="C162" s="221"/>
      <c r="E162" s="221"/>
      <c r="F162" s="221"/>
    </row>
    <row r="163" spans="1:6" ht="12.75" customHeight="1" x14ac:dyDescent="0.2">
      <c r="A163" s="221"/>
      <c r="B163" s="211"/>
      <c r="C163" s="221"/>
      <c r="D163" s="221"/>
      <c r="E163" s="221"/>
      <c r="F163" s="221"/>
    </row>
    <row r="164" spans="1:6" ht="12.75" customHeight="1" x14ac:dyDescent="0.2">
      <c r="A164" s="221"/>
      <c r="B164" s="211"/>
      <c r="C164" s="221"/>
      <c r="D164" s="221"/>
      <c r="E164" s="221"/>
      <c r="F164" s="221"/>
    </row>
    <row r="165" spans="1:6" ht="12.75" customHeight="1" x14ac:dyDescent="0.2">
      <c r="A165" s="221"/>
      <c r="B165" s="211"/>
      <c r="C165" s="221"/>
      <c r="D165" s="221"/>
      <c r="E165" s="221"/>
      <c r="F165" s="221"/>
    </row>
    <row r="166" spans="1:6" ht="12.75" customHeight="1" x14ac:dyDescent="0.2">
      <c r="A166" s="221"/>
      <c r="B166" s="211"/>
      <c r="C166" s="221"/>
      <c r="D166" s="221"/>
      <c r="E166" s="221"/>
      <c r="F166" s="221"/>
    </row>
    <row r="167" spans="1:6" ht="12.75" customHeight="1" x14ac:dyDescent="0.2">
      <c r="A167" s="221"/>
      <c r="B167" s="211"/>
      <c r="C167" s="221"/>
      <c r="D167" s="221"/>
      <c r="E167" s="221"/>
      <c r="F167" s="221"/>
    </row>
    <row r="168" spans="1:6" ht="12.75" customHeight="1" x14ac:dyDescent="0.2">
      <c r="A168" s="221"/>
      <c r="B168" s="211"/>
      <c r="C168" s="221"/>
      <c r="E168" s="221"/>
      <c r="F168" s="221"/>
    </row>
    <row r="169" spans="1:6" ht="12.75" customHeight="1" x14ac:dyDescent="0.2">
      <c r="A169" s="221"/>
      <c r="B169" s="211"/>
      <c r="C169" s="221"/>
      <c r="D169" s="221"/>
      <c r="E169" s="221"/>
      <c r="F169" s="221"/>
    </row>
    <row r="170" spans="1:6" ht="12.75" customHeight="1" x14ac:dyDescent="0.2">
      <c r="A170" s="221"/>
      <c r="B170" s="211"/>
      <c r="C170" s="221"/>
      <c r="D170" s="221"/>
      <c r="E170" s="221"/>
      <c r="F170" s="221"/>
    </row>
    <row r="171" spans="1:6" ht="12.75" customHeight="1" x14ac:dyDescent="0.2">
      <c r="A171" s="221"/>
      <c r="B171" s="211"/>
      <c r="C171" s="221"/>
      <c r="D171" s="221"/>
      <c r="E171" s="221"/>
      <c r="F171" s="221"/>
    </row>
    <row r="172" spans="1:6" ht="12.75" customHeight="1" x14ac:dyDescent="0.2">
      <c r="A172" s="221"/>
      <c r="B172" s="211"/>
      <c r="C172" s="221"/>
      <c r="D172" s="221"/>
      <c r="E172" s="221"/>
      <c r="F172" s="221"/>
    </row>
    <row r="173" spans="1:6" ht="12.75" customHeight="1" x14ac:dyDescent="0.2">
      <c r="A173" s="221"/>
      <c r="B173" s="211"/>
      <c r="C173" s="221"/>
      <c r="D173" s="221"/>
      <c r="E173" s="221"/>
      <c r="F173" s="221"/>
    </row>
    <row r="174" spans="1:6" ht="12.75" customHeight="1" x14ac:dyDescent="0.2">
      <c r="A174" s="221"/>
      <c r="B174" s="211"/>
      <c r="C174" s="221"/>
      <c r="D174" s="221"/>
      <c r="E174" s="221"/>
      <c r="F174" s="221"/>
    </row>
    <row r="175" spans="1:6" ht="12.75" customHeight="1" x14ac:dyDescent="0.2">
      <c r="A175" s="221"/>
      <c r="B175" s="211"/>
      <c r="C175" s="221"/>
      <c r="D175" s="221"/>
      <c r="E175" s="221"/>
      <c r="F175" s="221"/>
    </row>
    <row r="176" spans="1:6" ht="12.75" customHeight="1" x14ac:dyDescent="0.2">
      <c r="A176" s="221"/>
      <c r="B176" s="211"/>
      <c r="C176" s="221"/>
      <c r="D176" s="221"/>
      <c r="E176" s="221"/>
      <c r="F176" s="221"/>
    </row>
    <row r="177" spans="1:38" ht="12.75" customHeight="1" x14ac:dyDescent="0.2">
      <c r="A177" s="221"/>
      <c r="B177" s="211"/>
      <c r="C177" s="221"/>
      <c r="D177" s="221"/>
      <c r="E177" s="221"/>
      <c r="F177" s="221"/>
    </row>
    <row r="178" spans="1:38" ht="12.75" customHeight="1" x14ac:dyDescent="0.2">
      <c r="A178" s="221"/>
      <c r="B178" s="211"/>
      <c r="C178" s="221"/>
      <c r="D178" s="221"/>
      <c r="E178" s="221"/>
      <c r="F178" s="221"/>
    </row>
    <row r="179" spans="1:38" ht="12.75" customHeight="1" x14ac:dyDescent="0.2">
      <c r="A179" s="221"/>
      <c r="B179" s="211"/>
      <c r="C179" s="221"/>
      <c r="D179" s="221"/>
      <c r="E179" s="221"/>
      <c r="F179" s="221"/>
    </row>
    <row r="180" spans="1:38" ht="12.75" customHeight="1" x14ac:dyDescent="0.2">
      <c r="A180" s="221"/>
      <c r="B180" s="211"/>
      <c r="C180" s="221"/>
      <c r="D180" s="221"/>
      <c r="E180" s="221"/>
      <c r="F180" s="221"/>
    </row>
    <row r="181" spans="1:38" ht="12.75" customHeight="1" x14ac:dyDescent="0.2">
      <c r="A181" s="221"/>
      <c r="B181" s="211"/>
      <c r="C181" s="221"/>
      <c r="D181" s="221"/>
      <c r="E181" s="221"/>
      <c r="F181" s="221"/>
    </row>
    <row r="182" spans="1:38" ht="12.75" customHeight="1" x14ac:dyDescent="0.2">
      <c r="A182" s="221"/>
      <c r="B182" s="211"/>
      <c r="C182" s="221"/>
      <c r="D182" s="221"/>
      <c r="E182" s="221"/>
      <c r="F182" s="221"/>
    </row>
    <row r="183" spans="1:38" ht="12.75" customHeight="1" x14ac:dyDescent="0.2">
      <c r="A183" s="221"/>
      <c r="B183" s="211"/>
      <c r="C183" s="221"/>
      <c r="D183" s="221"/>
      <c r="E183" s="221"/>
      <c r="F183" s="221"/>
    </row>
    <row r="184" spans="1:38" ht="12.75" customHeight="1" x14ac:dyDescent="0.2">
      <c r="A184" s="221"/>
      <c r="B184" s="211"/>
      <c r="C184" s="221"/>
      <c r="D184" s="221"/>
      <c r="E184" s="221"/>
      <c r="F184" s="221"/>
    </row>
    <row r="185" spans="1:38" ht="12.75" customHeight="1" x14ac:dyDescent="0.2">
      <c r="A185" s="221"/>
      <c r="B185" s="211"/>
      <c r="C185" s="221"/>
      <c r="D185" s="221"/>
      <c r="E185" s="221"/>
      <c r="F185" s="221"/>
    </row>
    <row r="186" spans="1:38" ht="12.75" customHeight="1" x14ac:dyDescent="0.2">
      <c r="A186" s="221"/>
      <c r="B186" s="211"/>
      <c r="C186" s="221"/>
      <c r="D186" s="221"/>
      <c r="E186" s="221"/>
      <c r="F186" s="221"/>
    </row>
    <row r="187" spans="1:38" s="222" customFormat="1" ht="12.75" customHeight="1" x14ac:dyDescent="0.2">
      <c r="A187" s="221"/>
      <c r="B187" s="211"/>
      <c r="C187" s="221"/>
      <c r="D187" s="221"/>
      <c r="E187" s="221"/>
      <c r="F187" s="221"/>
      <c r="G187" s="196"/>
      <c r="H187" s="196"/>
      <c r="I187" s="196"/>
      <c r="J187" s="196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  <c r="AH187" s="196"/>
      <c r="AI187" s="196"/>
      <c r="AJ187" s="196"/>
      <c r="AK187" s="196"/>
      <c r="AL187" s="196"/>
    </row>
    <row r="188" spans="1:38" ht="12.75" customHeight="1" x14ac:dyDescent="0.2">
      <c r="A188" s="221"/>
      <c r="B188" s="211"/>
      <c r="C188" s="221"/>
      <c r="D188" s="221"/>
      <c r="E188" s="221"/>
      <c r="F188" s="221"/>
    </row>
    <row r="189" spans="1:38" ht="12.75" customHeight="1" x14ac:dyDescent="0.2">
      <c r="A189" s="221"/>
      <c r="B189" s="211"/>
      <c r="C189" s="221"/>
      <c r="D189" s="221"/>
      <c r="E189" s="221"/>
      <c r="F189" s="221"/>
    </row>
    <row r="190" spans="1:38" ht="12.75" customHeight="1" x14ac:dyDescent="0.2">
      <c r="A190" s="221"/>
      <c r="B190" s="211"/>
      <c r="C190" s="221"/>
      <c r="D190" s="221"/>
      <c r="E190" s="221"/>
      <c r="F190" s="221"/>
    </row>
    <row r="191" spans="1:38" ht="12.75" customHeight="1" x14ac:dyDescent="0.2">
      <c r="A191" s="221"/>
      <c r="B191" s="211"/>
      <c r="C191" s="221"/>
      <c r="D191" s="221"/>
      <c r="E191" s="221"/>
      <c r="F191" s="221"/>
    </row>
    <row r="192" spans="1:38" ht="12.75" customHeight="1" x14ac:dyDescent="0.2">
      <c r="A192" s="221"/>
      <c r="B192" s="211"/>
      <c r="C192" s="221"/>
      <c r="D192" s="221"/>
      <c r="E192" s="221"/>
      <c r="F192" s="221"/>
    </row>
    <row r="193" spans="1:6" ht="12.75" customHeight="1" x14ac:dyDescent="0.2">
      <c r="A193" s="221"/>
      <c r="B193" s="211"/>
      <c r="C193" s="221"/>
      <c r="D193" s="221"/>
      <c r="E193" s="221"/>
      <c r="F193" s="221"/>
    </row>
    <row r="194" spans="1:6" ht="12.75" customHeight="1" x14ac:dyDescent="0.2">
      <c r="A194" s="221"/>
      <c r="B194" s="211"/>
      <c r="C194" s="221"/>
      <c r="D194" s="221"/>
      <c r="E194" s="221"/>
      <c r="F194" s="221"/>
    </row>
    <row r="195" spans="1:6" ht="12.75" customHeight="1" x14ac:dyDescent="0.2">
      <c r="A195" s="221"/>
      <c r="B195" s="211"/>
      <c r="C195" s="221"/>
      <c r="D195" s="221"/>
      <c r="E195" s="221"/>
      <c r="F195" s="221"/>
    </row>
    <row r="196" spans="1:6" ht="12.75" customHeight="1" x14ac:dyDescent="0.2">
      <c r="A196" s="221"/>
      <c r="B196" s="211"/>
      <c r="C196" s="221"/>
      <c r="D196" s="221"/>
      <c r="E196" s="221"/>
      <c r="F196" s="221"/>
    </row>
    <row r="197" spans="1:6" ht="12.75" customHeight="1" x14ac:dyDescent="0.2">
      <c r="A197" s="221"/>
      <c r="B197" s="211"/>
      <c r="C197" s="221"/>
      <c r="D197" s="221"/>
      <c r="E197" s="221"/>
      <c r="F197" s="221"/>
    </row>
    <row r="198" spans="1:6" ht="12.75" customHeight="1" x14ac:dyDescent="0.2">
      <c r="A198" s="221"/>
      <c r="B198" s="211"/>
      <c r="C198" s="221"/>
      <c r="D198" s="221"/>
      <c r="E198" s="221"/>
      <c r="F198" s="221"/>
    </row>
    <row r="199" spans="1:6" ht="12.75" customHeight="1" x14ac:dyDescent="0.2">
      <c r="A199" s="221"/>
      <c r="B199" s="211"/>
      <c r="C199" s="221"/>
      <c r="D199" s="221"/>
      <c r="E199" s="221"/>
      <c r="F199" s="221"/>
    </row>
    <row r="200" spans="1:6" ht="12.75" customHeight="1" x14ac:dyDescent="0.2">
      <c r="A200" s="221"/>
      <c r="B200" s="211"/>
      <c r="C200" s="221"/>
      <c r="D200" s="223"/>
      <c r="E200" s="223"/>
      <c r="F200" s="221"/>
    </row>
    <row r="201" spans="1:6" ht="12.75" customHeight="1" x14ac:dyDescent="0.2"/>
    <row r="202" spans="1:6" ht="12.75" customHeight="1" x14ac:dyDescent="0.25">
      <c r="A202" s="224"/>
      <c r="B202" s="222"/>
    </row>
    <row r="203" spans="1:6" ht="12.75" customHeight="1" x14ac:dyDescent="0.2"/>
    <row r="204" spans="1:6" ht="12.75" customHeight="1" x14ac:dyDescent="0.2">
      <c r="A204" s="225"/>
      <c r="B204" s="225"/>
      <c r="C204" s="225"/>
      <c r="D204" s="225"/>
      <c r="E204" s="225"/>
      <c r="F204" s="225"/>
    </row>
    <row r="205" spans="1:6" ht="12.75" customHeight="1" x14ac:dyDescent="0.2">
      <c r="A205" s="221"/>
      <c r="B205" s="211"/>
      <c r="C205" s="221"/>
      <c r="D205" s="221"/>
      <c r="E205" s="221"/>
      <c r="F205" s="211"/>
    </row>
    <row r="206" spans="1:6" ht="12.75" customHeight="1" x14ac:dyDescent="0.2">
      <c r="A206" s="221"/>
      <c r="B206" s="211"/>
      <c r="C206" s="221"/>
      <c r="D206" s="221"/>
      <c r="E206" s="221"/>
      <c r="F206" s="211"/>
    </row>
    <row r="207" spans="1:6" ht="12.75" customHeight="1" x14ac:dyDescent="0.2">
      <c r="A207" s="221"/>
      <c r="B207" s="211"/>
      <c r="C207" s="221"/>
      <c r="D207" s="221"/>
      <c r="E207" s="221"/>
      <c r="F207" s="211"/>
    </row>
    <row r="208" spans="1:6" ht="12.75" customHeight="1" x14ac:dyDescent="0.2">
      <c r="A208" s="221"/>
      <c r="B208" s="211"/>
      <c r="C208" s="221"/>
      <c r="D208" s="221"/>
      <c r="E208" s="221"/>
      <c r="F208" s="211"/>
    </row>
    <row r="209" spans="1:6" ht="12.75" customHeight="1" x14ac:dyDescent="0.2">
      <c r="A209" s="221"/>
      <c r="B209" s="211"/>
      <c r="C209" s="221"/>
      <c r="D209" s="221"/>
      <c r="E209" s="221"/>
      <c r="F209" s="211"/>
    </row>
    <row r="210" spans="1:6" ht="12.75" customHeight="1" x14ac:dyDescent="0.2">
      <c r="A210" s="221"/>
      <c r="B210" s="211"/>
      <c r="C210" s="221"/>
      <c r="D210" s="221"/>
      <c r="E210" s="221"/>
      <c r="F210" s="211"/>
    </row>
    <row r="211" spans="1:6" ht="12.75" customHeight="1" x14ac:dyDescent="0.2">
      <c r="A211" s="221"/>
      <c r="B211" s="211"/>
      <c r="C211" s="221"/>
      <c r="D211" s="221"/>
      <c r="E211" s="221"/>
      <c r="F211" s="211"/>
    </row>
    <row r="212" spans="1:6" ht="12.75" customHeight="1" x14ac:dyDescent="0.2">
      <c r="A212" s="221"/>
      <c r="B212" s="211"/>
      <c r="C212" s="221"/>
      <c r="D212" s="221"/>
      <c r="E212" s="221"/>
      <c r="F212" s="211"/>
    </row>
    <row r="213" spans="1:6" ht="12.75" customHeight="1" x14ac:dyDescent="0.2">
      <c r="A213" s="221"/>
      <c r="B213" s="211"/>
      <c r="C213" s="221"/>
      <c r="D213" s="221"/>
      <c r="E213" s="221"/>
      <c r="F213" s="211"/>
    </row>
    <row r="214" spans="1:6" ht="12.75" customHeight="1" x14ac:dyDescent="0.2">
      <c r="A214" s="221"/>
      <c r="B214" s="211"/>
      <c r="C214" s="221"/>
      <c r="D214" s="221"/>
      <c r="E214" s="221"/>
      <c r="F214" s="211"/>
    </row>
    <row r="215" spans="1:6" ht="12.75" customHeight="1" x14ac:dyDescent="0.2">
      <c r="A215" s="221"/>
      <c r="B215" s="211"/>
      <c r="C215" s="221"/>
      <c r="D215" s="221"/>
      <c r="E215" s="221"/>
      <c r="F215" s="211"/>
    </row>
    <row r="216" spans="1:6" ht="12.75" customHeight="1" x14ac:dyDescent="0.2">
      <c r="A216" s="221"/>
      <c r="B216" s="211"/>
      <c r="C216" s="221"/>
      <c r="D216" s="221"/>
      <c r="E216" s="221"/>
      <c r="F216" s="211"/>
    </row>
    <row r="217" spans="1:6" ht="12.75" customHeight="1" x14ac:dyDescent="0.2">
      <c r="A217" s="221"/>
      <c r="B217" s="211"/>
      <c r="C217" s="221"/>
      <c r="D217" s="221"/>
      <c r="E217" s="221"/>
      <c r="F217" s="211"/>
    </row>
    <row r="218" spans="1:6" ht="12.75" customHeight="1" x14ac:dyDescent="0.2">
      <c r="A218" s="221"/>
      <c r="B218" s="211"/>
      <c r="C218" s="221"/>
      <c r="D218" s="221"/>
      <c r="E218" s="221"/>
      <c r="F218" s="211"/>
    </row>
    <row r="219" spans="1:6" ht="12.75" customHeight="1" x14ac:dyDescent="0.2">
      <c r="A219" s="221"/>
      <c r="B219" s="211"/>
      <c r="C219" s="221"/>
      <c r="D219" s="221"/>
      <c r="E219" s="221"/>
      <c r="F219" s="211"/>
    </row>
    <row r="220" spans="1:6" ht="12.75" customHeight="1" x14ac:dyDescent="0.2">
      <c r="A220" s="221"/>
      <c r="B220" s="211"/>
      <c r="C220" s="221"/>
      <c r="D220" s="221"/>
      <c r="E220" s="221"/>
      <c r="F220" s="211"/>
    </row>
    <row r="221" spans="1:6" ht="12.75" customHeight="1" x14ac:dyDescent="0.2">
      <c r="A221" s="221"/>
      <c r="B221" s="211"/>
      <c r="C221" s="221"/>
      <c r="D221" s="221"/>
      <c r="E221" s="221"/>
      <c r="F221" s="211"/>
    </row>
    <row r="222" spans="1:6" ht="12.75" customHeight="1" x14ac:dyDescent="0.2">
      <c r="A222" s="221"/>
      <c r="B222" s="211"/>
      <c r="C222" s="221"/>
      <c r="D222" s="221"/>
      <c r="E222" s="221"/>
      <c r="F222" s="211"/>
    </row>
    <row r="223" spans="1:6" ht="12.75" customHeight="1" x14ac:dyDescent="0.2">
      <c r="A223" s="221"/>
      <c r="B223" s="211"/>
      <c r="C223" s="221"/>
      <c r="D223" s="221"/>
      <c r="E223" s="221"/>
      <c r="F223" s="211"/>
    </row>
    <row r="224" spans="1:6" ht="12.75" customHeight="1" x14ac:dyDescent="0.2">
      <c r="A224" s="221"/>
      <c r="B224" s="211"/>
      <c r="C224" s="221"/>
      <c r="E224" s="221"/>
      <c r="F224" s="211"/>
    </row>
    <row r="225" spans="1:6" ht="12.75" customHeight="1" x14ac:dyDescent="0.2">
      <c r="A225" s="221"/>
      <c r="B225" s="211"/>
      <c r="C225" s="221"/>
      <c r="D225" s="221"/>
      <c r="E225" s="221"/>
      <c r="F225" s="211"/>
    </row>
    <row r="226" spans="1:6" ht="12.75" customHeight="1" x14ac:dyDescent="0.2">
      <c r="A226" s="221"/>
      <c r="B226" s="211"/>
      <c r="C226" s="221"/>
      <c r="D226" s="221"/>
      <c r="E226" s="221"/>
      <c r="F226" s="211"/>
    </row>
    <row r="227" spans="1:6" ht="12.75" customHeight="1" x14ac:dyDescent="0.2">
      <c r="A227" s="221"/>
      <c r="B227" s="211"/>
      <c r="C227" s="221"/>
      <c r="D227" s="221"/>
      <c r="E227" s="221"/>
      <c r="F227" s="211"/>
    </row>
    <row r="228" spans="1:6" ht="12.75" customHeight="1" x14ac:dyDescent="0.2">
      <c r="A228" s="221"/>
      <c r="B228" s="211"/>
      <c r="C228" s="221"/>
      <c r="D228" s="221"/>
      <c r="E228" s="221"/>
      <c r="F228" s="211"/>
    </row>
    <row r="229" spans="1:6" ht="12.75" customHeight="1" x14ac:dyDescent="0.2">
      <c r="A229" s="221"/>
      <c r="B229" s="211"/>
      <c r="C229" s="221"/>
      <c r="D229" s="221"/>
      <c r="E229" s="221"/>
      <c r="F229" s="211"/>
    </row>
    <row r="230" spans="1:6" ht="12.75" customHeight="1" x14ac:dyDescent="0.2">
      <c r="A230" s="221"/>
      <c r="B230" s="211"/>
      <c r="C230" s="221"/>
      <c r="D230" s="221"/>
      <c r="E230" s="221"/>
      <c r="F230" s="211"/>
    </row>
    <row r="231" spans="1:6" ht="12.75" customHeight="1" x14ac:dyDescent="0.2">
      <c r="A231" s="221"/>
      <c r="B231" s="211"/>
      <c r="C231" s="221"/>
      <c r="D231" s="221"/>
      <c r="E231" s="221"/>
      <c r="F231" s="211"/>
    </row>
    <row r="232" spans="1:6" ht="12.75" customHeight="1" x14ac:dyDescent="0.2">
      <c r="A232" s="221"/>
      <c r="B232" s="211"/>
      <c r="C232" s="221"/>
      <c r="D232" s="221"/>
      <c r="E232" s="221"/>
      <c r="F232" s="211"/>
    </row>
    <row r="233" spans="1:6" ht="12.75" customHeight="1" x14ac:dyDescent="0.2">
      <c r="A233" s="221"/>
      <c r="B233" s="211"/>
      <c r="C233" s="221"/>
      <c r="D233" s="221"/>
      <c r="E233" s="221"/>
      <c r="F233" s="211"/>
    </row>
    <row r="234" spans="1:6" ht="12.75" customHeight="1" x14ac:dyDescent="0.2">
      <c r="A234" s="221"/>
      <c r="B234" s="211"/>
      <c r="C234" s="221"/>
      <c r="D234" s="221"/>
      <c r="E234" s="221"/>
      <c r="F234" s="211"/>
    </row>
    <row r="235" spans="1:6" ht="12.75" customHeight="1" x14ac:dyDescent="0.2">
      <c r="A235" s="221"/>
      <c r="B235" s="211"/>
      <c r="C235" s="221"/>
      <c r="D235" s="221"/>
      <c r="E235" s="221"/>
      <c r="F235" s="211"/>
    </row>
    <row r="236" spans="1:6" ht="12.75" customHeight="1" x14ac:dyDescent="0.2">
      <c r="A236" s="221"/>
      <c r="B236" s="211"/>
      <c r="C236" s="221"/>
      <c r="D236" s="221"/>
      <c r="E236" s="221"/>
      <c r="F236" s="211"/>
    </row>
    <row r="237" spans="1:6" ht="12.75" customHeight="1" x14ac:dyDescent="0.2">
      <c r="A237" s="221"/>
      <c r="B237" s="211"/>
      <c r="C237" s="221"/>
      <c r="D237" s="221"/>
      <c r="E237" s="221"/>
      <c r="F237" s="211"/>
    </row>
    <row r="238" spans="1:6" ht="12.75" customHeight="1" x14ac:dyDescent="0.2">
      <c r="A238" s="221"/>
      <c r="B238" s="211"/>
      <c r="C238" s="221"/>
      <c r="D238" s="221"/>
      <c r="E238" s="221"/>
      <c r="F238" s="211"/>
    </row>
    <row r="239" spans="1:6" ht="12.75" customHeight="1" x14ac:dyDescent="0.2">
      <c r="A239" s="221"/>
      <c r="B239" s="211"/>
      <c r="C239" s="221"/>
      <c r="D239" s="221"/>
      <c r="E239" s="221"/>
      <c r="F239" s="211"/>
    </row>
    <row r="240" spans="1:6" ht="12.75" customHeight="1" x14ac:dyDescent="0.2">
      <c r="A240" s="221"/>
      <c r="B240" s="211"/>
      <c r="C240" s="221"/>
      <c r="D240" s="221"/>
      <c r="E240" s="221"/>
      <c r="F240" s="211"/>
    </row>
    <row r="241" spans="1:6" ht="12.75" customHeight="1" x14ac:dyDescent="0.2">
      <c r="A241" s="221"/>
      <c r="B241" s="211"/>
      <c r="C241" s="221"/>
      <c r="D241" s="221"/>
      <c r="E241" s="221"/>
      <c r="F241" s="211"/>
    </row>
    <row r="242" spans="1:6" ht="12.75" customHeight="1" x14ac:dyDescent="0.2">
      <c r="A242" s="221"/>
      <c r="B242" s="211"/>
      <c r="C242" s="221"/>
      <c r="D242" s="221"/>
      <c r="E242" s="221"/>
      <c r="F242" s="211"/>
    </row>
    <row r="243" spans="1:6" ht="12.75" customHeight="1" x14ac:dyDescent="0.2">
      <c r="A243" s="221"/>
      <c r="B243" s="211"/>
      <c r="C243" s="221"/>
      <c r="D243" s="221"/>
      <c r="E243" s="221"/>
      <c r="F243" s="211"/>
    </row>
    <row r="244" spans="1:6" ht="12.75" customHeight="1" x14ac:dyDescent="0.2">
      <c r="A244" s="221"/>
      <c r="B244" s="211"/>
      <c r="C244" s="221"/>
      <c r="D244" s="221"/>
      <c r="E244" s="221"/>
      <c r="F244" s="211"/>
    </row>
    <row r="245" spans="1:6" ht="12.75" customHeight="1" x14ac:dyDescent="0.2">
      <c r="A245" s="221"/>
      <c r="B245" s="211"/>
      <c r="C245" s="221"/>
      <c r="D245" s="221"/>
      <c r="E245" s="221"/>
      <c r="F245" s="211"/>
    </row>
    <row r="246" spans="1:6" ht="12.75" customHeight="1" x14ac:dyDescent="0.2">
      <c r="A246" s="221"/>
      <c r="B246" s="211"/>
      <c r="C246" s="221"/>
      <c r="D246" s="221"/>
      <c r="E246" s="221"/>
      <c r="F246" s="211"/>
    </row>
    <row r="247" spans="1:6" ht="12.75" customHeight="1" x14ac:dyDescent="0.2">
      <c r="A247" s="221"/>
      <c r="B247" s="211"/>
      <c r="C247" s="221"/>
      <c r="D247" s="221"/>
      <c r="E247" s="221"/>
      <c r="F247" s="211"/>
    </row>
    <row r="248" spans="1:6" ht="12.75" customHeight="1" x14ac:dyDescent="0.2">
      <c r="A248" s="221"/>
      <c r="B248" s="211"/>
      <c r="C248" s="221"/>
      <c r="D248" s="221"/>
      <c r="E248" s="221"/>
      <c r="F248" s="211"/>
    </row>
    <row r="249" spans="1:6" ht="12.75" customHeight="1" x14ac:dyDescent="0.2">
      <c r="A249" s="221"/>
      <c r="B249" s="211"/>
      <c r="C249" s="221"/>
      <c r="D249" s="221"/>
      <c r="E249" s="221"/>
      <c r="F249" s="211"/>
    </row>
    <row r="250" spans="1:6" ht="12.75" customHeight="1" x14ac:dyDescent="0.2">
      <c r="A250" s="221"/>
      <c r="B250" s="211"/>
      <c r="C250" s="221"/>
      <c r="D250" s="221"/>
      <c r="E250" s="221"/>
      <c r="F250" s="211"/>
    </row>
    <row r="251" spans="1:6" ht="12.75" customHeight="1" x14ac:dyDescent="0.2">
      <c r="A251" s="221"/>
      <c r="B251" s="211"/>
      <c r="C251" s="221"/>
      <c r="D251" s="221"/>
      <c r="E251" s="221"/>
      <c r="F251" s="211"/>
    </row>
    <row r="252" spans="1:6" ht="12.75" customHeight="1" x14ac:dyDescent="0.2">
      <c r="A252" s="221"/>
      <c r="B252" s="211"/>
      <c r="C252" s="221"/>
      <c r="D252" s="221"/>
      <c r="E252" s="221"/>
      <c r="F252" s="211"/>
    </row>
    <row r="253" spans="1:6" ht="12.75" customHeight="1" x14ac:dyDescent="0.2">
      <c r="A253" s="221"/>
      <c r="B253" s="211"/>
      <c r="C253" s="221"/>
      <c r="D253" s="221"/>
      <c r="E253" s="221"/>
      <c r="F253" s="211"/>
    </row>
    <row r="254" spans="1:6" ht="12.75" customHeight="1" x14ac:dyDescent="0.2">
      <c r="A254" s="221"/>
      <c r="B254" s="211"/>
      <c r="C254" s="221"/>
      <c r="D254" s="221"/>
      <c r="E254" s="221"/>
      <c r="F254" s="211"/>
    </row>
    <row r="255" spans="1:6" ht="12.75" customHeight="1" x14ac:dyDescent="0.2">
      <c r="A255" s="221"/>
      <c r="B255" s="211"/>
      <c r="C255" s="221"/>
      <c r="D255" s="221"/>
      <c r="E255" s="221"/>
      <c r="F255" s="211"/>
    </row>
    <row r="256" spans="1:6" ht="12.75" customHeight="1" x14ac:dyDescent="0.2">
      <c r="A256" s="221"/>
      <c r="B256" s="211"/>
      <c r="C256" s="221"/>
      <c r="D256" s="221"/>
      <c r="E256" s="221"/>
      <c r="F256" s="211"/>
    </row>
    <row r="257" spans="1:6" ht="12.75" customHeight="1" x14ac:dyDescent="0.2">
      <c r="A257" s="221"/>
      <c r="B257" s="211"/>
      <c r="C257" s="221"/>
      <c r="D257" s="221"/>
      <c r="E257" s="221"/>
      <c r="F257" s="211"/>
    </row>
    <row r="258" spans="1:6" ht="12.75" customHeight="1" x14ac:dyDescent="0.2">
      <c r="A258" s="221"/>
      <c r="B258" s="211"/>
      <c r="C258" s="221"/>
      <c r="D258" s="221"/>
      <c r="E258" s="221"/>
      <c r="F258" s="211"/>
    </row>
    <row r="259" spans="1:6" ht="12.75" customHeight="1" x14ac:dyDescent="0.2">
      <c r="A259" s="221"/>
      <c r="B259" s="211"/>
      <c r="C259" s="221"/>
      <c r="D259" s="221"/>
      <c r="E259" s="221"/>
      <c r="F259" s="211"/>
    </row>
    <row r="260" spans="1:6" ht="12.75" customHeight="1" x14ac:dyDescent="0.2">
      <c r="A260" s="221"/>
      <c r="B260" s="211"/>
      <c r="C260" s="221"/>
      <c r="D260" s="221"/>
      <c r="E260" s="221"/>
      <c r="F260" s="211"/>
    </row>
    <row r="261" spans="1:6" ht="12.75" customHeight="1" x14ac:dyDescent="0.2">
      <c r="A261" s="221"/>
      <c r="B261" s="211"/>
      <c r="C261" s="221"/>
      <c r="D261" s="221"/>
      <c r="E261" s="221"/>
      <c r="F261" s="211"/>
    </row>
    <row r="262" spans="1:6" ht="12.75" customHeight="1" x14ac:dyDescent="0.2">
      <c r="A262" s="221"/>
      <c r="B262" s="211"/>
      <c r="C262" s="221"/>
      <c r="D262" s="221"/>
      <c r="E262" s="221"/>
      <c r="F262" s="211"/>
    </row>
    <row r="263" spans="1:6" ht="12.75" customHeight="1" x14ac:dyDescent="0.2">
      <c r="A263" s="221"/>
      <c r="B263" s="211"/>
      <c r="C263" s="221"/>
      <c r="D263" s="221"/>
      <c r="E263" s="221"/>
      <c r="F263" s="211"/>
    </row>
    <row r="264" spans="1:6" ht="12.75" customHeight="1" x14ac:dyDescent="0.2">
      <c r="A264" s="221"/>
      <c r="B264" s="211"/>
      <c r="C264" s="221"/>
      <c r="D264" s="221"/>
      <c r="E264" s="221"/>
      <c r="F264" s="211"/>
    </row>
    <row r="265" spans="1:6" ht="12.75" customHeight="1" x14ac:dyDescent="0.2">
      <c r="A265" s="221"/>
      <c r="B265" s="211"/>
      <c r="C265" s="221"/>
      <c r="D265" s="221"/>
      <c r="E265" s="221"/>
      <c r="F265" s="211"/>
    </row>
    <row r="266" spans="1:6" ht="12.75" customHeight="1" x14ac:dyDescent="0.2">
      <c r="A266" s="221"/>
      <c r="B266" s="211"/>
      <c r="C266" s="221"/>
      <c r="D266" s="221"/>
      <c r="E266" s="221"/>
      <c r="F266" s="211"/>
    </row>
    <row r="267" spans="1:6" ht="12.75" customHeight="1" x14ac:dyDescent="0.2">
      <c r="A267" s="221"/>
      <c r="B267" s="211"/>
      <c r="C267" s="221"/>
      <c r="D267" s="221"/>
      <c r="E267" s="221"/>
      <c r="F267" s="211"/>
    </row>
    <row r="268" spans="1:6" ht="12.75" customHeight="1" x14ac:dyDescent="0.2">
      <c r="A268" s="221"/>
      <c r="B268" s="211"/>
      <c r="C268" s="221"/>
      <c r="D268" s="221"/>
      <c r="E268" s="221"/>
      <c r="F268" s="211"/>
    </row>
    <row r="269" spans="1:6" ht="12.75" customHeight="1" x14ac:dyDescent="0.2">
      <c r="A269" s="221"/>
      <c r="B269" s="211"/>
      <c r="C269" s="221"/>
      <c r="D269" s="221"/>
      <c r="E269" s="221"/>
      <c r="F269" s="211"/>
    </row>
    <row r="270" spans="1:6" ht="12.75" customHeight="1" x14ac:dyDescent="0.2">
      <c r="A270" s="221"/>
      <c r="B270" s="211"/>
      <c r="C270" s="221"/>
      <c r="D270" s="221"/>
      <c r="E270" s="221"/>
      <c r="F270" s="211"/>
    </row>
    <row r="271" spans="1:6" ht="12.75" customHeight="1" x14ac:dyDescent="0.2">
      <c r="A271" s="221"/>
      <c r="B271" s="211"/>
      <c r="C271" s="221"/>
      <c r="D271" s="221"/>
      <c r="E271" s="221"/>
      <c r="F271" s="211"/>
    </row>
    <row r="272" spans="1:6" ht="12.75" customHeight="1" x14ac:dyDescent="0.2">
      <c r="A272" s="221"/>
      <c r="B272" s="211"/>
      <c r="C272" s="221"/>
      <c r="D272" s="221"/>
      <c r="E272" s="221"/>
      <c r="F272" s="211"/>
    </row>
    <row r="273" spans="1:6" ht="12.75" customHeight="1" x14ac:dyDescent="0.2">
      <c r="A273" s="221"/>
      <c r="B273" s="211"/>
      <c r="C273" s="221"/>
      <c r="D273" s="221"/>
      <c r="E273" s="221"/>
      <c r="F273" s="211"/>
    </row>
    <row r="274" spans="1:6" ht="12.75" customHeight="1" x14ac:dyDescent="0.2">
      <c r="A274" s="221"/>
      <c r="B274" s="211"/>
      <c r="C274" s="221"/>
      <c r="D274" s="221"/>
      <c r="E274" s="221"/>
      <c r="F274" s="211"/>
    </row>
    <row r="275" spans="1:6" ht="12.75" customHeight="1" x14ac:dyDescent="0.2">
      <c r="A275" s="221"/>
      <c r="B275" s="211"/>
      <c r="C275" s="221"/>
      <c r="D275" s="221"/>
      <c r="E275" s="221"/>
      <c r="F275" s="211"/>
    </row>
    <row r="276" spans="1:6" ht="12.75" customHeight="1" x14ac:dyDescent="0.2">
      <c r="A276" s="221"/>
      <c r="B276" s="211"/>
      <c r="C276" s="221"/>
      <c r="D276" s="221"/>
      <c r="E276" s="221"/>
      <c r="F276" s="211"/>
    </row>
    <row r="277" spans="1:6" ht="12.75" customHeight="1" x14ac:dyDescent="0.2">
      <c r="A277" s="221"/>
      <c r="B277" s="211"/>
      <c r="C277" s="221"/>
      <c r="D277" s="221"/>
      <c r="E277" s="221"/>
      <c r="F277" s="211"/>
    </row>
    <row r="278" spans="1:6" ht="12.75" customHeight="1" x14ac:dyDescent="0.2">
      <c r="A278" s="221"/>
      <c r="B278" s="211"/>
      <c r="C278" s="221"/>
      <c r="D278" s="221"/>
      <c r="E278" s="221"/>
      <c r="F278" s="211"/>
    </row>
    <row r="279" spans="1:6" ht="12.75" customHeight="1" x14ac:dyDescent="0.2">
      <c r="A279" s="221"/>
      <c r="B279" s="211"/>
      <c r="C279" s="221"/>
      <c r="D279" s="221"/>
      <c r="E279" s="221"/>
      <c r="F279" s="211"/>
    </row>
    <row r="280" spans="1:6" ht="12.75" customHeight="1" x14ac:dyDescent="0.2">
      <c r="A280" s="221"/>
      <c r="B280" s="211"/>
      <c r="C280" s="221"/>
      <c r="D280" s="221"/>
      <c r="E280" s="221"/>
      <c r="F280" s="211"/>
    </row>
    <row r="281" spans="1:6" ht="12.75" customHeight="1" x14ac:dyDescent="0.2">
      <c r="A281" s="221"/>
      <c r="B281" s="211"/>
      <c r="C281" s="221"/>
      <c r="D281" s="221"/>
      <c r="E281" s="221"/>
      <c r="F281" s="211"/>
    </row>
    <row r="282" spans="1:6" ht="12.75" customHeight="1" x14ac:dyDescent="0.2">
      <c r="A282" s="221"/>
      <c r="B282" s="211"/>
      <c r="C282" s="221"/>
      <c r="D282" s="221"/>
      <c r="E282" s="221"/>
      <c r="F282" s="211"/>
    </row>
    <row r="283" spans="1:6" ht="12.75" customHeight="1" x14ac:dyDescent="0.2">
      <c r="A283" s="221"/>
      <c r="B283" s="211"/>
      <c r="C283" s="221"/>
      <c r="D283" s="221"/>
      <c r="E283" s="221"/>
      <c r="F283" s="211"/>
    </row>
    <row r="284" spans="1:6" ht="12.75" customHeight="1" x14ac:dyDescent="0.2">
      <c r="A284" s="221"/>
      <c r="B284" s="211"/>
      <c r="C284" s="221"/>
      <c r="D284" s="221"/>
      <c r="E284" s="221"/>
      <c r="F284" s="211"/>
    </row>
    <row r="285" spans="1:6" ht="12.75" customHeight="1" x14ac:dyDescent="0.2">
      <c r="A285" s="221"/>
      <c r="B285" s="211"/>
      <c r="C285" s="221"/>
      <c r="D285" s="221"/>
      <c r="E285" s="221"/>
      <c r="F285" s="211"/>
    </row>
    <row r="286" spans="1:6" ht="12.75" customHeight="1" x14ac:dyDescent="0.2">
      <c r="A286" s="221"/>
      <c r="B286" s="211"/>
      <c r="C286" s="221"/>
      <c r="D286" s="221"/>
      <c r="E286" s="221"/>
      <c r="F286" s="211"/>
    </row>
    <row r="287" spans="1:6" ht="12.75" customHeight="1" x14ac:dyDescent="0.2">
      <c r="A287" s="221"/>
      <c r="B287" s="211"/>
      <c r="C287" s="221"/>
      <c r="D287" s="221"/>
      <c r="E287" s="221"/>
      <c r="F287" s="211"/>
    </row>
    <row r="288" spans="1:6" ht="12.75" customHeight="1" x14ac:dyDescent="0.2">
      <c r="A288" s="221"/>
      <c r="B288" s="211"/>
      <c r="C288" s="221"/>
      <c r="D288" s="221"/>
      <c r="E288" s="221"/>
      <c r="F288" s="211"/>
    </row>
    <row r="289" spans="1:6" ht="12.75" customHeight="1" x14ac:dyDescent="0.2">
      <c r="A289" s="221"/>
      <c r="B289" s="211"/>
      <c r="C289" s="221"/>
      <c r="D289" s="221"/>
      <c r="E289" s="221"/>
      <c r="F289" s="211"/>
    </row>
    <row r="290" spans="1:6" ht="12.75" customHeight="1" x14ac:dyDescent="0.2">
      <c r="A290" s="221"/>
      <c r="B290" s="211"/>
      <c r="C290" s="221"/>
      <c r="D290" s="221"/>
      <c r="E290" s="221"/>
      <c r="F290" s="211"/>
    </row>
    <row r="291" spans="1:6" ht="12.75" customHeight="1" x14ac:dyDescent="0.2">
      <c r="A291" s="221"/>
      <c r="B291" s="211"/>
      <c r="C291" s="221"/>
      <c r="D291" s="221"/>
      <c r="E291" s="221"/>
      <c r="F291" s="211"/>
    </row>
    <row r="292" spans="1:6" ht="12.75" customHeight="1" x14ac:dyDescent="0.2">
      <c r="A292" s="221"/>
      <c r="B292" s="211"/>
      <c r="C292" s="221"/>
      <c r="D292" s="221"/>
      <c r="E292" s="221"/>
      <c r="F292" s="211"/>
    </row>
    <row r="293" spans="1:6" ht="12.75" customHeight="1" x14ac:dyDescent="0.2">
      <c r="A293" s="221"/>
      <c r="B293" s="211"/>
      <c r="C293" s="221"/>
      <c r="D293" s="221"/>
      <c r="E293" s="221"/>
      <c r="F293" s="211"/>
    </row>
    <row r="294" spans="1:6" ht="12.75" customHeight="1" x14ac:dyDescent="0.2">
      <c r="A294" s="221"/>
      <c r="B294" s="211"/>
      <c r="C294" s="221"/>
      <c r="D294" s="221"/>
      <c r="E294" s="221"/>
      <c r="F294" s="211"/>
    </row>
    <row r="295" spans="1:6" ht="12.75" customHeight="1" x14ac:dyDescent="0.2">
      <c r="A295" s="221"/>
      <c r="B295" s="211"/>
      <c r="C295" s="221"/>
      <c r="D295" s="221"/>
      <c r="E295" s="221"/>
      <c r="F295" s="211"/>
    </row>
    <row r="296" spans="1:6" ht="12.75" customHeight="1" x14ac:dyDescent="0.2">
      <c r="A296" s="221"/>
      <c r="B296" s="211"/>
      <c r="C296" s="221"/>
      <c r="D296" s="221"/>
      <c r="E296" s="221"/>
      <c r="F296" s="211"/>
    </row>
    <row r="297" spans="1:6" ht="12.75" customHeight="1" x14ac:dyDescent="0.2">
      <c r="A297" s="221"/>
      <c r="B297" s="211"/>
      <c r="C297" s="221"/>
      <c r="D297" s="221"/>
      <c r="E297" s="221"/>
      <c r="F297" s="211"/>
    </row>
    <row r="298" spans="1:6" ht="12.75" customHeight="1" x14ac:dyDescent="0.2">
      <c r="A298" s="221"/>
      <c r="B298" s="211"/>
      <c r="C298" s="221"/>
      <c r="D298" s="221"/>
      <c r="E298" s="221"/>
      <c r="F298" s="211"/>
    </row>
    <row r="299" spans="1:6" ht="12.75" customHeight="1" x14ac:dyDescent="0.2">
      <c r="A299" s="221"/>
      <c r="B299" s="211"/>
      <c r="C299" s="221"/>
      <c r="D299" s="221"/>
      <c r="E299" s="221"/>
      <c r="F299" s="211"/>
    </row>
    <row r="300" spans="1:6" ht="12.75" customHeight="1" x14ac:dyDescent="0.2">
      <c r="A300" s="221"/>
      <c r="B300" s="211"/>
      <c r="C300" s="221"/>
      <c r="D300" s="221"/>
      <c r="E300" s="221"/>
      <c r="F300" s="211"/>
    </row>
    <row r="301" spans="1:6" ht="12.75" customHeight="1" x14ac:dyDescent="0.2">
      <c r="A301" s="221"/>
      <c r="B301" s="211"/>
      <c r="C301" s="221"/>
      <c r="D301" s="221"/>
      <c r="E301" s="221"/>
      <c r="F301" s="211"/>
    </row>
    <row r="302" spans="1:6" ht="12.75" customHeight="1" x14ac:dyDescent="0.2">
      <c r="A302" s="221"/>
      <c r="B302" s="211"/>
      <c r="C302" s="221"/>
      <c r="D302" s="221"/>
      <c r="E302" s="221"/>
      <c r="F302" s="211"/>
    </row>
    <row r="303" spans="1:6" ht="12.75" customHeight="1" x14ac:dyDescent="0.2">
      <c r="A303" s="221"/>
      <c r="B303" s="211"/>
      <c r="C303" s="221"/>
      <c r="D303" s="221"/>
      <c r="E303" s="221"/>
      <c r="F303" s="211"/>
    </row>
    <row r="304" spans="1:6" ht="12.75" customHeight="1" x14ac:dyDescent="0.2">
      <c r="A304" s="221"/>
      <c r="B304" s="211"/>
      <c r="C304" s="221"/>
      <c r="D304" s="221"/>
      <c r="E304" s="221"/>
      <c r="F304" s="211"/>
    </row>
    <row r="305" spans="1:6" ht="12.75" customHeight="1" x14ac:dyDescent="0.2">
      <c r="A305" s="221"/>
      <c r="B305" s="211"/>
      <c r="C305" s="221"/>
      <c r="D305" s="221"/>
      <c r="E305" s="221"/>
      <c r="F305" s="211"/>
    </row>
    <row r="306" spans="1:6" ht="12.75" customHeight="1" x14ac:dyDescent="0.2">
      <c r="A306" s="221"/>
      <c r="B306" s="211"/>
      <c r="C306" s="221"/>
      <c r="D306" s="221"/>
      <c r="E306" s="221"/>
      <c r="F306" s="211"/>
    </row>
    <row r="307" spans="1:6" ht="12.75" customHeight="1" x14ac:dyDescent="0.2">
      <c r="A307" s="221"/>
      <c r="B307" s="211"/>
      <c r="C307" s="221"/>
      <c r="D307" s="221"/>
      <c r="E307" s="221"/>
      <c r="F307" s="211"/>
    </row>
    <row r="308" spans="1:6" ht="12.75" customHeight="1" x14ac:dyDescent="0.2">
      <c r="A308" s="221"/>
      <c r="B308" s="211"/>
      <c r="C308" s="221"/>
      <c r="D308" s="221"/>
      <c r="E308" s="221"/>
      <c r="F308" s="211"/>
    </row>
    <row r="309" spans="1:6" ht="12.75" customHeight="1" x14ac:dyDescent="0.2">
      <c r="A309" s="221"/>
      <c r="B309" s="211"/>
      <c r="C309" s="221"/>
      <c r="D309" s="221"/>
      <c r="E309" s="221"/>
      <c r="F309" s="211"/>
    </row>
    <row r="310" spans="1:6" ht="12.75" customHeight="1" x14ac:dyDescent="0.2">
      <c r="A310" s="221"/>
      <c r="B310" s="211"/>
      <c r="C310" s="221"/>
      <c r="D310" s="221"/>
      <c r="E310" s="221"/>
      <c r="F310" s="211"/>
    </row>
    <row r="311" spans="1:6" ht="12.75" customHeight="1" x14ac:dyDescent="0.2">
      <c r="A311" s="221"/>
      <c r="B311" s="211"/>
      <c r="C311" s="221"/>
      <c r="D311" s="221"/>
      <c r="E311" s="221"/>
      <c r="F311" s="211"/>
    </row>
    <row r="312" spans="1:6" ht="12.75" customHeight="1" x14ac:dyDescent="0.2">
      <c r="A312" s="221"/>
      <c r="B312" s="211"/>
      <c r="C312" s="221"/>
      <c r="D312" s="221"/>
      <c r="E312" s="221"/>
      <c r="F312" s="211"/>
    </row>
    <row r="313" spans="1:6" ht="12.75" customHeight="1" x14ac:dyDescent="0.2">
      <c r="A313" s="221"/>
      <c r="B313" s="211"/>
      <c r="C313" s="221"/>
      <c r="D313" s="221"/>
      <c r="E313" s="221"/>
      <c r="F313" s="211"/>
    </row>
    <row r="314" spans="1:6" ht="12.75" customHeight="1" x14ac:dyDescent="0.2">
      <c r="A314" s="221"/>
      <c r="B314" s="211"/>
      <c r="C314" s="221"/>
      <c r="D314" s="221"/>
      <c r="E314" s="221"/>
      <c r="F314" s="211"/>
    </row>
    <row r="315" spans="1:6" ht="12.75" customHeight="1" x14ac:dyDescent="0.2">
      <c r="A315" s="221"/>
      <c r="B315" s="211"/>
      <c r="C315" s="221"/>
      <c r="D315" s="221"/>
      <c r="E315" s="221"/>
      <c r="F315" s="211"/>
    </row>
    <row r="316" spans="1:6" ht="12.75" customHeight="1" x14ac:dyDescent="0.2">
      <c r="A316" s="221"/>
      <c r="B316" s="211"/>
      <c r="C316" s="221"/>
      <c r="D316" s="221"/>
      <c r="E316" s="221"/>
      <c r="F316" s="211"/>
    </row>
    <row r="317" spans="1:6" ht="12.75" customHeight="1" x14ac:dyDescent="0.2">
      <c r="A317" s="221"/>
      <c r="B317" s="211"/>
      <c r="C317" s="221"/>
      <c r="D317" s="221"/>
      <c r="E317" s="221"/>
      <c r="F317" s="211"/>
    </row>
    <row r="318" spans="1:6" ht="12.75" customHeight="1" x14ac:dyDescent="0.2">
      <c r="A318" s="221"/>
      <c r="B318" s="211"/>
      <c r="C318" s="221"/>
      <c r="D318" s="221"/>
      <c r="E318" s="221"/>
      <c r="F318" s="211"/>
    </row>
    <row r="319" spans="1:6" ht="12.75" customHeight="1" x14ac:dyDescent="0.2">
      <c r="A319" s="221"/>
      <c r="B319" s="211"/>
      <c r="C319" s="221"/>
      <c r="D319" s="221"/>
      <c r="E319" s="221"/>
      <c r="F319" s="211"/>
    </row>
    <row r="320" spans="1:6" ht="12.75" customHeight="1" x14ac:dyDescent="0.2">
      <c r="A320" s="221"/>
      <c r="B320" s="211"/>
      <c r="C320" s="221"/>
      <c r="D320" s="221"/>
      <c r="E320" s="221"/>
      <c r="F320" s="211"/>
    </row>
    <row r="321" spans="1:38" ht="12.75" customHeight="1" x14ac:dyDescent="0.2">
      <c r="A321" s="221"/>
      <c r="B321" s="211"/>
      <c r="C321" s="221"/>
      <c r="D321" s="221"/>
      <c r="E321" s="221"/>
      <c r="F321" s="211"/>
    </row>
    <row r="322" spans="1:38" ht="12.75" customHeight="1" x14ac:dyDescent="0.2">
      <c r="A322" s="221"/>
      <c r="B322" s="211"/>
      <c r="C322" s="221"/>
      <c r="D322" s="221"/>
      <c r="E322" s="221"/>
      <c r="F322" s="211"/>
    </row>
    <row r="323" spans="1:38" ht="12.75" customHeight="1" x14ac:dyDescent="0.2">
      <c r="A323" s="221"/>
      <c r="B323" s="211"/>
      <c r="C323" s="221"/>
      <c r="D323" s="221"/>
      <c r="E323" s="221"/>
      <c r="F323" s="211"/>
    </row>
    <row r="324" spans="1:38" ht="12.75" customHeight="1" x14ac:dyDescent="0.2">
      <c r="A324" s="221"/>
      <c r="B324" s="211"/>
      <c r="C324" s="221"/>
      <c r="D324" s="221"/>
      <c r="E324" s="221"/>
      <c r="F324" s="211"/>
    </row>
    <row r="325" spans="1:38" ht="12.75" customHeight="1" x14ac:dyDescent="0.2">
      <c r="A325" s="221"/>
      <c r="B325" s="211"/>
      <c r="C325" s="221"/>
      <c r="D325" s="221"/>
      <c r="E325" s="221"/>
      <c r="F325" s="211"/>
    </row>
    <row r="326" spans="1:38" ht="12.75" customHeight="1" x14ac:dyDescent="0.2">
      <c r="A326" s="221"/>
      <c r="B326" s="211"/>
      <c r="C326" s="221"/>
      <c r="D326" s="221"/>
      <c r="E326" s="221"/>
      <c r="F326" s="211"/>
    </row>
    <row r="327" spans="1:38" ht="12.75" customHeight="1" x14ac:dyDescent="0.2">
      <c r="A327" s="221"/>
      <c r="B327" s="211"/>
      <c r="C327" s="221"/>
      <c r="D327" s="221"/>
      <c r="E327" s="221"/>
      <c r="F327" s="211"/>
    </row>
    <row r="328" spans="1:38" ht="12.75" customHeight="1" x14ac:dyDescent="0.2">
      <c r="A328" s="221"/>
      <c r="B328" s="211"/>
      <c r="C328" s="221"/>
      <c r="D328" s="221"/>
      <c r="E328" s="221"/>
      <c r="F328" s="211"/>
    </row>
    <row r="329" spans="1:38" ht="12.75" customHeight="1" x14ac:dyDescent="0.2">
      <c r="A329" s="221"/>
      <c r="B329" s="211"/>
      <c r="C329" s="221"/>
      <c r="D329" s="221"/>
      <c r="E329" s="221"/>
      <c r="F329" s="211"/>
    </row>
    <row r="330" spans="1:38" ht="12.75" customHeight="1" x14ac:dyDescent="0.2">
      <c r="A330" s="221"/>
      <c r="B330" s="211"/>
      <c r="C330" s="221"/>
      <c r="D330" s="221"/>
      <c r="E330" s="221"/>
      <c r="F330" s="211"/>
    </row>
    <row r="331" spans="1:38" s="222" customFormat="1" ht="12.75" customHeight="1" x14ac:dyDescent="0.2">
      <c r="A331" s="221"/>
      <c r="B331" s="211"/>
      <c r="C331" s="221"/>
      <c r="D331" s="221"/>
      <c r="E331" s="221"/>
      <c r="F331" s="211"/>
      <c r="G331" s="196"/>
      <c r="H331" s="196"/>
      <c r="I331" s="196"/>
      <c r="J331" s="196"/>
      <c r="K331" s="196"/>
      <c r="L331" s="196"/>
      <c r="M331" s="196"/>
      <c r="N331" s="196"/>
      <c r="O331" s="196"/>
      <c r="P331" s="196"/>
      <c r="Q331" s="196"/>
      <c r="R331" s="196"/>
      <c r="S331" s="196"/>
      <c r="T331" s="196"/>
      <c r="U331" s="196"/>
      <c r="V331" s="196"/>
      <c r="W331" s="196"/>
      <c r="X331" s="196"/>
      <c r="Y331" s="196"/>
      <c r="Z331" s="196"/>
      <c r="AA331" s="196"/>
      <c r="AB331" s="196"/>
      <c r="AC331" s="196"/>
      <c r="AD331" s="196"/>
      <c r="AE331" s="196"/>
      <c r="AF331" s="196"/>
      <c r="AG331" s="196"/>
      <c r="AH331" s="196"/>
      <c r="AI331" s="196"/>
      <c r="AJ331" s="196"/>
      <c r="AK331" s="196"/>
      <c r="AL331" s="196"/>
    </row>
    <row r="332" spans="1:38" ht="12.75" customHeight="1" x14ac:dyDescent="0.2">
      <c r="A332" s="221"/>
      <c r="B332" s="211"/>
      <c r="C332" s="221"/>
      <c r="D332" s="221"/>
      <c r="E332" s="221"/>
      <c r="F332" s="211"/>
    </row>
    <row r="333" spans="1:38" ht="12.75" customHeight="1" x14ac:dyDescent="0.2">
      <c r="A333" s="221"/>
      <c r="B333" s="211"/>
      <c r="C333" s="221"/>
      <c r="D333" s="221"/>
      <c r="E333" s="221"/>
      <c r="F333" s="211"/>
    </row>
    <row r="334" spans="1:38" ht="12.75" customHeight="1" x14ac:dyDescent="0.2">
      <c r="A334" s="221"/>
      <c r="B334" s="211"/>
      <c r="C334" s="221"/>
      <c r="D334" s="221"/>
      <c r="E334" s="221"/>
      <c r="F334" s="211"/>
    </row>
    <row r="335" spans="1:38" ht="12.75" customHeight="1" x14ac:dyDescent="0.2">
      <c r="A335" s="221"/>
      <c r="B335" s="211"/>
      <c r="C335" s="221"/>
      <c r="D335" s="221"/>
      <c r="E335" s="221"/>
      <c r="F335" s="211"/>
    </row>
    <row r="336" spans="1:38" ht="12.75" customHeight="1" x14ac:dyDescent="0.2">
      <c r="A336" s="221"/>
      <c r="B336" s="211"/>
      <c r="C336" s="221"/>
      <c r="D336" s="221"/>
      <c r="E336" s="221"/>
      <c r="F336" s="211"/>
    </row>
    <row r="337" spans="1:6" ht="12.75" customHeight="1" x14ac:dyDescent="0.2">
      <c r="A337" s="221"/>
      <c r="B337" s="211"/>
      <c r="C337" s="221"/>
      <c r="D337" s="221"/>
      <c r="E337" s="221"/>
      <c r="F337" s="211"/>
    </row>
    <row r="338" spans="1:6" ht="12.75" customHeight="1" x14ac:dyDescent="0.2">
      <c r="A338" s="221"/>
      <c r="B338" s="211"/>
      <c r="C338" s="221"/>
      <c r="D338" s="221"/>
      <c r="E338" s="221"/>
      <c r="F338" s="211"/>
    </row>
    <row r="339" spans="1:6" ht="12.75" customHeight="1" x14ac:dyDescent="0.2">
      <c r="A339" s="221"/>
      <c r="B339" s="211"/>
      <c r="C339" s="221"/>
      <c r="D339" s="221"/>
      <c r="E339" s="221"/>
      <c r="F339" s="211"/>
    </row>
    <row r="340" spans="1:6" ht="12.75" customHeight="1" x14ac:dyDescent="0.2">
      <c r="A340" s="221"/>
      <c r="B340" s="211"/>
      <c r="C340" s="221"/>
      <c r="D340" s="221"/>
      <c r="E340" s="221"/>
      <c r="F340" s="211"/>
    </row>
    <row r="341" spans="1:6" ht="12.75" customHeight="1" x14ac:dyDescent="0.2">
      <c r="A341" s="221"/>
      <c r="B341" s="211"/>
      <c r="C341" s="221"/>
      <c r="D341" s="221"/>
      <c r="E341" s="221"/>
      <c r="F341" s="211"/>
    </row>
    <row r="342" spans="1:6" ht="12.75" customHeight="1" x14ac:dyDescent="0.2">
      <c r="A342" s="221"/>
      <c r="B342" s="211"/>
      <c r="C342" s="221"/>
      <c r="D342" s="221"/>
      <c r="E342" s="221"/>
      <c r="F342" s="211"/>
    </row>
    <row r="343" spans="1:6" ht="12.75" customHeight="1" x14ac:dyDescent="0.2">
      <c r="A343" s="221"/>
      <c r="B343" s="211"/>
      <c r="C343" s="221"/>
      <c r="D343" s="221"/>
      <c r="E343" s="221"/>
      <c r="F343" s="211"/>
    </row>
    <row r="344" spans="1:6" ht="12.75" customHeight="1" x14ac:dyDescent="0.2">
      <c r="D344" s="226"/>
      <c r="E344" s="226"/>
    </row>
    <row r="345" spans="1:6" ht="12.75" customHeight="1" x14ac:dyDescent="0.2"/>
    <row r="346" spans="1:6" ht="12.75" customHeight="1" x14ac:dyDescent="0.25">
      <c r="A346" s="224"/>
      <c r="B346" s="222"/>
    </row>
    <row r="347" spans="1:6" ht="12.75" customHeight="1" x14ac:dyDescent="0.2"/>
    <row r="348" spans="1:6" ht="12.75" customHeight="1" x14ac:dyDescent="0.2"/>
    <row r="349" spans="1:6" ht="12.75" customHeight="1" x14ac:dyDescent="0.2"/>
    <row r="350" spans="1:6" ht="12.75" customHeight="1" x14ac:dyDescent="0.2"/>
    <row r="351" spans="1:6" ht="12.75" customHeight="1" x14ac:dyDescent="0.2"/>
    <row r="352" spans="1:6" ht="12.75" customHeight="1" x14ac:dyDescent="0.2">
      <c r="D352" s="227"/>
      <c r="E352" s="227"/>
    </row>
    <row r="353" spans="1:38" ht="12.75" customHeight="1" x14ac:dyDescent="0.2"/>
    <row r="354" spans="1:38" ht="12.75" customHeight="1" x14ac:dyDescent="0.2"/>
    <row r="355" spans="1:38" s="222" customFormat="1" ht="12.75" customHeight="1" x14ac:dyDescent="0.2">
      <c r="A355" s="196"/>
      <c r="B355" s="196"/>
      <c r="C355" s="196"/>
      <c r="D355" s="196"/>
      <c r="E355" s="196"/>
      <c r="F355" s="196"/>
      <c r="G355" s="196"/>
      <c r="H355" s="196"/>
      <c r="I355" s="196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  <c r="AI355" s="196"/>
      <c r="AJ355" s="196"/>
      <c r="AK355" s="196"/>
      <c r="AL355" s="196"/>
    </row>
    <row r="356" spans="1:38" ht="12.75" customHeight="1" x14ac:dyDescent="0.2"/>
    <row r="357" spans="1:38" ht="12.75" customHeight="1" x14ac:dyDescent="0.2">
      <c r="C357" s="226"/>
    </row>
    <row r="358" spans="1:38" ht="12.75" customHeight="1" x14ac:dyDescent="0.2">
      <c r="C358" s="227"/>
      <c r="D358" s="227"/>
    </row>
    <row r="359" spans="1:38" ht="12.75" customHeight="1" x14ac:dyDescent="0.2"/>
    <row r="360" spans="1:38" ht="12.75" customHeight="1" x14ac:dyDescent="0.2"/>
    <row r="361" spans="1:38" ht="12.75" customHeight="1" x14ac:dyDescent="0.2"/>
    <row r="362" spans="1:38" ht="12.75" customHeight="1" x14ac:dyDescent="0.2"/>
    <row r="370" spans="1:3" ht="15" x14ac:dyDescent="0.25">
      <c r="A370" s="224"/>
      <c r="B370" s="222"/>
    </row>
    <row r="374" spans="1:3" x14ac:dyDescent="0.2">
      <c r="C374" s="21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6"/>
  <sheetViews>
    <sheetView topLeftCell="A40" zoomScaleNormal="100" zoomScaleSheetLayoutView="40" workbookViewId="0">
      <selection activeCell="C70" sqref="C70"/>
    </sheetView>
  </sheetViews>
  <sheetFormatPr defaultRowHeight="12.75" x14ac:dyDescent="0.2"/>
  <cols>
    <col min="1" max="1" width="12.7109375" style="17" customWidth="1"/>
    <col min="2" max="2" width="43" style="17" bestFit="1" customWidth="1"/>
    <col min="3" max="3" width="14" style="17" bestFit="1" customWidth="1"/>
    <col min="4" max="4" width="12.42578125" style="17" customWidth="1"/>
    <col min="5" max="5" width="13.140625" style="17" customWidth="1"/>
    <col min="6" max="6" width="11.85546875" style="17" customWidth="1"/>
    <col min="7" max="7" width="12.85546875" style="17" bestFit="1" customWidth="1"/>
    <col min="8" max="8" width="4.5703125" style="17" bestFit="1" customWidth="1"/>
    <col min="9" max="9" width="12.85546875" style="17" bestFit="1" customWidth="1"/>
    <col min="10" max="10" width="13" style="17" customWidth="1"/>
    <col min="11" max="11" width="12.5703125" style="17" customWidth="1"/>
    <col min="12" max="12" width="14" style="17" bestFit="1" customWidth="1"/>
    <col min="13" max="13" width="17.85546875" style="17" bestFit="1" customWidth="1"/>
    <col min="14" max="14" width="9.140625" style="17"/>
    <col min="15" max="15" width="15.7109375" style="17" bestFit="1" customWidth="1"/>
    <col min="16" max="16" width="11" style="17" customWidth="1"/>
    <col min="17" max="17" width="10.28515625" style="17" customWidth="1"/>
    <col min="18" max="18" width="13.85546875" style="17" customWidth="1"/>
    <col min="19" max="256" width="9.140625" style="17"/>
    <col min="257" max="257" width="12.7109375" style="17" customWidth="1"/>
    <col min="258" max="258" width="43" style="17" bestFit="1" customWidth="1"/>
    <col min="259" max="259" width="12.85546875" style="17" bestFit="1" customWidth="1"/>
    <col min="260" max="260" width="12.42578125" style="17" customWidth="1"/>
    <col min="261" max="261" width="10.28515625" style="17" customWidth="1"/>
    <col min="262" max="262" width="10.140625" style="17" bestFit="1" customWidth="1"/>
    <col min="263" max="263" width="10.42578125" style="17" bestFit="1" customWidth="1"/>
    <col min="264" max="264" width="15" style="17" bestFit="1" customWidth="1"/>
    <col min="265" max="265" width="9.42578125" style="17" bestFit="1" customWidth="1"/>
    <col min="266" max="266" width="13" style="17" bestFit="1" customWidth="1"/>
    <col min="267" max="267" width="16.28515625" style="17" customWidth="1"/>
    <col min="268" max="268" width="14" style="17" bestFit="1" customWidth="1"/>
    <col min="269" max="269" width="17.85546875" style="17" bestFit="1" customWidth="1"/>
    <col min="270" max="270" width="9.140625" style="17"/>
    <col min="271" max="271" width="15.7109375" style="17" bestFit="1" customWidth="1"/>
    <col min="272" max="272" width="11" style="17" customWidth="1"/>
    <col min="273" max="273" width="10.28515625" style="17" customWidth="1"/>
    <col min="274" max="274" width="13.85546875" style="17" customWidth="1"/>
    <col min="275" max="512" width="9.140625" style="17"/>
    <col min="513" max="513" width="12.7109375" style="17" customWidth="1"/>
    <col min="514" max="514" width="43" style="17" bestFit="1" customWidth="1"/>
    <col min="515" max="515" width="12.85546875" style="17" bestFit="1" customWidth="1"/>
    <col min="516" max="516" width="12.42578125" style="17" customWidth="1"/>
    <col min="517" max="517" width="10.28515625" style="17" customWidth="1"/>
    <col min="518" max="518" width="10.140625" style="17" bestFit="1" customWidth="1"/>
    <col min="519" max="519" width="10.42578125" style="17" bestFit="1" customWidth="1"/>
    <col min="520" max="520" width="15" style="17" bestFit="1" customWidth="1"/>
    <col min="521" max="521" width="9.42578125" style="17" bestFit="1" customWidth="1"/>
    <col min="522" max="522" width="13" style="17" bestFit="1" customWidth="1"/>
    <col min="523" max="523" width="16.28515625" style="17" customWidth="1"/>
    <col min="524" max="524" width="14" style="17" bestFit="1" customWidth="1"/>
    <col min="525" max="525" width="17.85546875" style="17" bestFit="1" customWidth="1"/>
    <col min="526" max="526" width="9.140625" style="17"/>
    <col min="527" max="527" width="15.7109375" style="17" bestFit="1" customWidth="1"/>
    <col min="528" max="528" width="11" style="17" customWidth="1"/>
    <col min="529" max="529" width="10.28515625" style="17" customWidth="1"/>
    <col min="530" max="530" width="13.85546875" style="17" customWidth="1"/>
    <col min="531" max="768" width="9.140625" style="17"/>
    <col min="769" max="769" width="12.7109375" style="17" customWidth="1"/>
    <col min="770" max="770" width="43" style="17" bestFit="1" customWidth="1"/>
    <col min="771" max="771" width="12.85546875" style="17" bestFit="1" customWidth="1"/>
    <col min="772" max="772" width="12.42578125" style="17" customWidth="1"/>
    <col min="773" max="773" width="10.28515625" style="17" customWidth="1"/>
    <col min="774" max="774" width="10.140625" style="17" bestFit="1" customWidth="1"/>
    <col min="775" max="775" width="10.42578125" style="17" bestFit="1" customWidth="1"/>
    <col min="776" max="776" width="15" style="17" bestFit="1" customWidth="1"/>
    <col min="777" max="777" width="9.42578125" style="17" bestFit="1" customWidth="1"/>
    <col min="778" max="778" width="13" style="17" bestFit="1" customWidth="1"/>
    <col min="779" max="779" width="16.28515625" style="17" customWidth="1"/>
    <col min="780" max="780" width="14" style="17" bestFit="1" customWidth="1"/>
    <col min="781" max="781" width="17.85546875" style="17" bestFit="1" customWidth="1"/>
    <col min="782" max="782" width="9.140625" style="17"/>
    <col min="783" max="783" width="15.7109375" style="17" bestFit="1" customWidth="1"/>
    <col min="784" max="784" width="11" style="17" customWidth="1"/>
    <col min="785" max="785" width="10.28515625" style="17" customWidth="1"/>
    <col min="786" max="786" width="13.85546875" style="17" customWidth="1"/>
    <col min="787" max="1024" width="9.140625" style="17"/>
    <col min="1025" max="1025" width="12.7109375" style="17" customWidth="1"/>
    <col min="1026" max="1026" width="43" style="17" bestFit="1" customWidth="1"/>
    <col min="1027" max="1027" width="12.85546875" style="17" bestFit="1" customWidth="1"/>
    <col min="1028" max="1028" width="12.42578125" style="17" customWidth="1"/>
    <col min="1029" max="1029" width="10.28515625" style="17" customWidth="1"/>
    <col min="1030" max="1030" width="10.140625" style="17" bestFit="1" customWidth="1"/>
    <col min="1031" max="1031" width="10.42578125" style="17" bestFit="1" customWidth="1"/>
    <col min="1032" max="1032" width="15" style="17" bestFit="1" customWidth="1"/>
    <col min="1033" max="1033" width="9.42578125" style="17" bestFit="1" customWidth="1"/>
    <col min="1034" max="1034" width="13" style="17" bestFit="1" customWidth="1"/>
    <col min="1035" max="1035" width="16.28515625" style="17" customWidth="1"/>
    <col min="1036" max="1036" width="14" style="17" bestFit="1" customWidth="1"/>
    <col min="1037" max="1037" width="17.85546875" style="17" bestFit="1" customWidth="1"/>
    <col min="1038" max="1038" width="9.140625" style="17"/>
    <col min="1039" max="1039" width="15.7109375" style="17" bestFit="1" customWidth="1"/>
    <col min="1040" max="1040" width="11" style="17" customWidth="1"/>
    <col min="1041" max="1041" width="10.28515625" style="17" customWidth="1"/>
    <col min="1042" max="1042" width="13.85546875" style="17" customWidth="1"/>
    <col min="1043" max="1280" width="9.140625" style="17"/>
    <col min="1281" max="1281" width="12.7109375" style="17" customWidth="1"/>
    <col min="1282" max="1282" width="43" style="17" bestFit="1" customWidth="1"/>
    <col min="1283" max="1283" width="12.85546875" style="17" bestFit="1" customWidth="1"/>
    <col min="1284" max="1284" width="12.42578125" style="17" customWidth="1"/>
    <col min="1285" max="1285" width="10.28515625" style="17" customWidth="1"/>
    <col min="1286" max="1286" width="10.140625" style="17" bestFit="1" customWidth="1"/>
    <col min="1287" max="1287" width="10.42578125" style="17" bestFit="1" customWidth="1"/>
    <col min="1288" max="1288" width="15" style="17" bestFit="1" customWidth="1"/>
    <col min="1289" max="1289" width="9.42578125" style="17" bestFit="1" customWidth="1"/>
    <col min="1290" max="1290" width="13" style="17" bestFit="1" customWidth="1"/>
    <col min="1291" max="1291" width="16.28515625" style="17" customWidth="1"/>
    <col min="1292" max="1292" width="14" style="17" bestFit="1" customWidth="1"/>
    <col min="1293" max="1293" width="17.85546875" style="17" bestFit="1" customWidth="1"/>
    <col min="1294" max="1294" width="9.140625" style="17"/>
    <col min="1295" max="1295" width="15.7109375" style="17" bestFit="1" customWidth="1"/>
    <col min="1296" max="1296" width="11" style="17" customWidth="1"/>
    <col min="1297" max="1297" width="10.28515625" style="17" customWidth="1"/>
    <col min="1298" max="1298" width="13.85546875" style="17" customWidth="1"/>
    <col min="1299" max="1536" width="9.140625" style="17"/>
    <col min="1537" max="1537" width="12.7109375" style="17" customWidth="1"/>
    <col min="1538" max="1538" width="43" style="17" bestFit="1" customWidth="1"/>
    <col min="1539" max="1539" width="12.85546875" style="17" bestFit="1" customWidth="1"/>
    <col min="1540" max="1540" width="12.42578125" style="17" customWidth="1"/>
    <col min="1541" max="1541" width="10.28515625" style="17" customWidth="1"/>
    <col min="1542" max="1542" width="10.140625" style="17" bestFit="1" customWidth="1"/>
    <col min="1543" max="1543" width="10.42578125" style="17" bestFit="1" customWidth="1"/>
    <col min="1544" max="1544" width="15" style="17" bestFit="1" customWidth="1"/>
    <col min="1545" max="1545" width="9.42578125" style="17" bestFit="1" customWidth="1"/>
    <col min="1546" max="1546" width="13" style="17" bestFit="1" customWidth="1"/>
    <col min="1547" max="1547" width="16.28515625" style="17" customWidth="1"/>
    <col min="1548" max="1548" width="14" style="17" bestFit="1" customWidth="1"/>
    <col min="1549" max="1549" width="17.85546875" style="17" bestFit="1" customWidth="1"/>
    <col min="1550" max="1550" width="9.140625" style="17"/>
    <col min="1551" max="1551" width="15.7109375" style="17" bestFit="1" customWidth="1"/>
    <col min="1552" max="1552" width="11" style="17" customWidth="1"/>
    <col min="1553" max="1553" width="10.28515625" style="17" customWidth="1"/>
    <col min="1554" max="1554" width="13.85546875" style="17" customWidth="1"/>
    <col min="1555" max="1792" width="9.140625" style="17"/>
    <col min="1793" max="1793" width="12.7109375" style="17" customWidth="1"/>
    <col min="1794" max="1794" width="43" style="17" bestFit="1" customWidth="1"/>
    <col min="1795" max="1795" width="12.85546875" style="17" bestFit="1" customWidth="1"/>
    <col min="1796" max="1796" width="12.42578125" style="17" customWidth="1"/>
    <col min="1797" max="1797" width="10.28515625" style="17" customWidth="1"/>
    <col min="1798" max="1798" width="10.140625" style="17" bestFit="1" customWidth="1"/>
    <col min="1799" max="1799" width="10.42578125" style="17" bestFit="1" customWidth="1"/>
    <col min="1800" max="1800" width="15" style="17" bestFit="1" customWidth="1"/>
    <col min="1801" max="1801" width="9.42578125" style="17" bestFit="1" customWidth="1"/>
    <col min="1802" max="1802" width="13" style="17" bestFit="1" customWidth="1"/>
    <col min="1803" max="1803" width="16.28515625" style="17" customWidth="1"/>
    <col min="1804" max="1804" width="14" style="17" bestFit="1" customWidth="1"/>
    <col min="1805" max="1805" width="17.85546875" style="17" bestFit="1" customWidth="1"/>
    <col min="1806" max="1806" width="9.140625" style="17"/>
    <col min="1807" max="1807" width="15.7109375" style="17" bestFit="1" customWidth="1"/>
    <col min="1808" max="1808" width="11" style="17" customWidth="1"/>
    <col min="1809" max="1809" width="10.28515625" style="17" customWidth="1"/>
    <col min="1810" max="1810" width="13.85546875" style="17" customWidth="1"/>
    <col min="1811" max="2048" width="9.140625" style="17"/>
    <col min="2049" max="2049" width="12.7109375" style="17" customWidth="1"/>
    <col min="2050" max="2050" width="43" style="17" bestFit="1" customWidth="1"/>
    <col min="2051" max="2051" width="12.85546875" style="17" bestFit="1" customWidth="1"/>
    <col min="2052" max="2052" width="12.42578125" style="17" customWidth="1"/>
    <col min="2053" max="2053" width="10.28515625" style="17" customWidth="1"/>
    <col min="2054" max="2054" width="10.140625" style="17" bestFit="1" customWidth="1"/>
    <col min="2055" max="2055" width="10.42578125" style="17" bestFit="1" customWidth="1"/>
    <col min="2056" max="2056" width="15" style="17" bestFit="1" customWidth="1"/>
    <col min="2057" max="2057" width="9.42578125" style="17" bestFit="1" customWidth="1"/>
    <col min="2058" max="2058" width="13" style="17" bestFit="1" customWidth="1"/>
    <col min="2059" max="2059" width="16.28515625" style="17" customWidth="1"/>
    <col min="2060" max="2060" width="14" style="17" bestFit="1" customWidth="1"/>
    <col min="2061" max="2061" width="17.85546875" style="17" bestFit="1" customWidth="1"/>
    <col min="2062" max="2062" width="9.140625" style="17"/>
    <col min="2063" max="2063" width="15.7109375" style="17" bestFit="1" customWidth="1"/>
    <col min="2064" max="2064" width="11" style="17" customWidth="1"/>
    <col min="2065" max="2065" width="10.28515625" style="17" customWidth="1"/>
    <col min="2066" max="2066" width="13.85546875" style="17" customWidth="1"/>
    <col min="2067" max="2304" width="9.140625" style="17"/>
    <col min="2305" max="2305" width="12.7109375" style="17" customWidth="1"/>
    <col min="2306" max="2306" width="43" style="17" bestFit="1" customWidth="1"/>
    <col min="2307" max="2307" width="12.85546875" style="17" bestFit="1" customWidth="1"/>
    <col min="2308" max="2308" width="12.42578125" style="17" customWidth="1"/>
    <col min="2309" max="2309" width="10.28515625" style="17" customWidth="1"/>
    <col min="2310" max="2310" width="10.140625" style="17" bestFit="1" customWidth="1"/>
    <col min="2311" max="2311" width="10.42578125" style="17" bestFit="1" customWidth="1"/>
    <col min="2312" max="2312" width="15" style="17" bestFit="1" customWidth="1"/>
    <col min="2313" max="2313" width="9.42578125" style="17" bestFit="1" customWidth="1"/>
    <col min="2314" max="2314" width="13" style="17" bestFit="1" customWidth="1"/>
    <col min="2315" max="2315" width="16.28515625" style="17" customWidth="1"/>
    <col min="2316" max="2316" width="14" style="17" bestFit="1" customWidth="1"/>
    <col min="2317" max="2317" width="17.85546875" style="17" bestFit="1" customWidth="1"/>
    <col min="2318" max="2318" width="9.140625" style="17"/>
    <col min="2319" max="2319" width="15.7109375" style="17" bestFit="1" customWidth="1"/>
    <col min="2320" max="2320" width="11" style="17" customWidth="1"/>
    <col min="2321" max="2321" width="10.28515625" style="17" customWidth="1"/>
    <col min="2322" max="2322" width="13.85546875" style="17" customWidth="1"/>
    <col min="2323" max="2560" width="9.140625" style="17"/>
    <col min="2561" max="2561" width="12.7109375" style="17" customWidth="1"/>
    <col min="2562" max="2562" width="43" style="17" bestFit="1" customWidth="1"/>
    <col min="2563" max="2563" width="12.85546875" style="17" bestFit="1" customWidth="1"/>
    <col min="2564" max="2564" width="12.42578125" style="17" customWidth="1"/>
    <col min="2565" max="2565" width="10.28515625" style="17" customWidth="1"/>
    <col min="2566" max="2566" width="10.140625" style="17" bestFit="1" customWidth="1"/>
    <col min="2567" max="2567" width="10.42578125" style="17" bestFit="1" customWidth="1"/>
    <col min="2568" max="2568" width="15" style="17" bestFit="1" customWidth="1"/>
    <col min="2569" max="2569" width="9.42578125" style="17" bestFit="1" customWidth="1"/>
    <col min="2570" max="2570" width="13" style="17" bestFit="1" customWidth="1"/>
    <col min="2571" max="2571" width="16.28515625" style="17" customWidth="1"/>
    <col min="2572" max="2572" width="14" style="17" bestFit="1" customWidth="1"/>
    <col min="2573" max="2573" width="17.85546875" style="17" bestFit="1" customWidth="1"/>
    <col min="2574" max="2574" width="9.140625" style="17"/>
    <col min="2575" max="2575" width="15.7109375" style="17" bestFit="1" customWidth="1"/>
    <col min="2576" max="2576" width="11" style="17" customWidth="1"/>
    <col min="2577" max="2577" width="10.28515625" style="17" customWidth="1"/>
    <col min="2578" max="2578" width="13.85546875" style="17" customWidth="1"/>
    <col min="2579" max="2816" width="9.140625" style="17"/>
    <col min="2817" max="2817" width="12.7109375" style="17" customWidth="1"/>
    <col min="2818" max="2818" width="43" style="17" bestFit="1" customWidth="1"/>
    <col min="2819" max="2819" width="12.85546875" style="17" bestFit="1" customWidth="1"/>
    <col min="2820" max="2820" width="12.42578125" style="17" customWidth="1"/>
    <col min="2821" max="2821" width="10.28515625" style="17" customWidth="1"/>
    <col min="2822" max="2822" width="10.140625" style="17" bestFit="1" customWidth="1"/>
    <col min="2823" max="2823" width="10.42578125" style="17" bestFit="1" customWidth="1"/>
    <col min="2824" max="2824" width="15" style="17" bestFit="1" customWidth="1"/>
    <col min="2825" max="2825" width="9.42578125" style="17" bestFit="1" customWidth="1"/>
    <col min="2826" max="2826" width="13" style="17" bestFit="1" customWidth="1"/>
    <col min="2827" max="2827" width="16.28515625" style="17" customWidth="1"/>
    <col min="2828" max="2828" width="14" style="17" bestFit="1" customWidth="1"/>
    <col min="2829" max="2829" width="17.85546875" style="17" bestFit="1" customWidth="1"/>
    <col min="2830" max="2830" width="9.140625" style="17"/>
    <col min="2831" max="2831" width="15.7109375" style="17" bestFit="1" customWidth="1"/>
    <col min="2832" max="2832" width="11" style="17" customWidth="1"/>
    <col min="2833" max="2833" width="10.28515625" style="17" customWidth="1"/>
    <col min="2834" max="2834" width="13.85546875" style="17" customWidth="1"/>
    <col min="2835" max="3072" width="9.140625" style="17"/>
    <col min="3073" max="3073" width="12.7109375" style="17" customWidth="1"/>
    <col min="3074" max="3074" width="43" style="17" bestFit="1" customWidth="1"/>
    <col min="3075" max="3075" width="12.85546875" style="17" bestFit="1" customWidth="1"/>
    <col min="3076" max="3076" width="12.42578125" style="17" customWidth="1"/>
    <col min="3077" max="3077" width="10.28515625" style="17" customWidth="1"/>
    <col min="3078" max="3078" width="10.140625" style="17" bestFit="1" customWidth="1"/>
    <col min="3079" max="3079" width="10.42578125" style="17" bestFit="1" customWidth="1"/>
    <col min="3080" max="3080" width="15" style="17" bestFit="1" customWidth="1"/>
    <col min="3081" max="3081" width="9.42578125" style="17" bestFit="1" customWidth="1"/>
    <col min="3082" max="3082" width="13" style="17" bestFit="1" customWidth="1"/>
    <col min="3083" max="3083" width="16.28515625" style="17" customWidth="1"/>
    <col min="3084" max="3084" width="14" style="17" bestFit="1" customWidth="1"/>
    <col min="3085" max="3085" width="17.85546875" style="17" bestFit="1" customWidth="1"/>
    <col min="3086" max="3086" width="9.140625" style="17"/>
    <col min="3087" max="3087" width="15.7109375" style="17" bestFit="1" customWidth="1"/>
    <col min="3088" max="3088" width="11" style="17" customWidth="1"/>
    <col min="3089" max="3089" width="10.28515625" style="17" customWidth="1"/>
    <col min="3090" max="3090" width="13.85546875" style="17" customWidth="1"/>
    <col min="3091" max="3328" width="9.140625" style="17"/>
    <col min="3329" max="3329" width="12.7109375" style="17" customWidth="1"/>
    <col min="3330" max="3330" width="43" style="17" bestFit="1" customWidth="1"/>
    <col min="3331" max="3331" width="12.85546875" style="17" bestFit="1" customWidth="1"/>
    <col min="3332" max="3332" width="12.42578125" style="17" customWidth="1"/>
    <col min="3333" max="3333" width="10.28515625" style="17" customWidth="1"/>
    <col min="3334" max="3334" width="10.140625" style="17" bestFit="1" customWidth="1"/>
    <col min="3335" max="3335" width="10.42578125" style="17" bestFit="1" customWidth="1"/>
    <col min="3336" max="3336" width="15" style="17" bestFit="1" customWidth="1"/>
    <col min="3337" max="3337" width="9.42578125" style="17" bestFit="1" customWidth="1"/>
    <col min="3338" max="3338" width="13" style="17" bestFit="1" customWidth="1"/>
    <col min="3339" max="3339" width="16.28515625" style="17" customWidth="1"/>
    <col min="3340" max="3340" width="14" style="17" bestFit="1" customWidth="1"/>
    <col min="3341" max="3341" width="17.85546875" style="17" bestFit="1" customWidth="1"/>
    <col min="3342" max="3342" width="9.140625" style="17"/>
    <col min="3343" max="3343" width="15.7109375" style="17" bestFit="1" customWidth="1"/>
    <col min="3344" max="3344" width="11" style="17" customWidth="1"/>
    <col min="3345" max="3345" width="10.28515625" style="17" customWidth="1"/>
    <col min="3346" max="3346" width="13.85546875" style="17" customWidth="1"/>
    <col min="3347" max="3584" width="9.140625" style="17"/>
    <col min="3585" max="3585" width="12.7109375" style="17" customWidth="1"/>
    <col min="3586" max="3586" width="43" style="17" bestFit="1" customWidth="1"/>
    <col min="3587" max="3587" width="12.85546875" style="17" bestFit="1" customWidth="1"/>
    <col min="3588" max="3588" width="12.42578125" style="17" customWidth="1"/>
    <col min="3589" max="3589" width="10.28515625" style="17" customWidth="1"/>
    <col min="3590" max="3590" width="10.140625" style="17" bestFit="1" customWidth="1"/>
    <col min="3591" max="3591" width="10.42578125" style="17" bestFit="1" customWidth="1"/>
    <col min="3592" max="3592" width="15" style="17" bestFit="1" customWidth="1"/>
    <col min="3593" max="3593" width="9.42578125" style="17" bestFit="1" customWidth="1"/>
    <col min="3594" max="3594" width="13" style="17" bestFit="1" customWidth="1"/>
    <col min="3595" max="3595" width="16.28515625" style="17" customWidth="1"/>
    <col min="3596" max="3596" width="14" style="17" bestFit="1" customWidth="1"/>
    <col min="3597" max="3597" width="17.85546875" style="17" bestFit="1" customWidth="1"/>
    <col min="3598" max="3598" width="9.140625" style="17"/>
    <col min="3599" max="3599" width="15.7109375" style="17" bestFit="1" customWidth="1"/>
    <col min="3600" max="3600" width="11" style="17" customWidth="1"/>
    <col min="3601" max="3601" width="10.28515625" style="17" customWidth="1"/>
    <col min="3602" max="3602" width="13.85546875" style="17" customWidth="1"/>
    <col min="3603" max="3840" width="9.140625" style="17"/>
    <col min="3841" max="3841" width="12.7109375" style="17" customWidth="1"/>
    <col min="3842" max="3842" width="43" style="17" bestFit="1" customWidth="1"/>
    <col min="3843" max="3843" width="12.85546875" style="17" bestFit="1" customWidth="1"/>
    <col min="3844" max="3844" width="12.42578125" style="17" customWidth="1"/>
    <col min="3845" max="3845" width="10.28515625" style="17" customWidth="1"/>
    <col min="3846" max="3846" width="10.140625" style="17" bestFit="1" customWidth="1"/>
    <col min="3847" max="3847" width="10.42578125" style="17" bestFit="1" customWidth="1"/>
    <col min="3848" max="3848" width="15" style="17" bestFit="1" customWidth="1"/>
    <col min="3849" max="3849" width="9.42578125" style="17" bestFit="1" customWidth="1"/>
    <col min="3850" max="3850" width="13" style="17" bestFit="1" customWidth="1"/>
    <col min="3851" max="3851" width="16.28515625" style="17" customWidth="1"/>
    <col min="3852" max="3852" width="14" style="17" bestFit="1" customWidth="1"/>
    <col min="3853" max="3853" width="17.85546875" style="17" bestFit="1" customWidth="1"/>
    <col min="3854" max="3854" width="9.140625" style="17"/>
    <col min="3855" max="3855" width="15.7109375" style="17" bestFit="1" customWidth="1"/>
    <col min="3856" max="3856" width="11" style="17" customWidth="1"/>
    <col min="3857" max="3857" width="10.28515625" style="17" customWidth="1"/>
    <col min="3858" max="3858" width="13.85546875" style="17" customWidth="1"/>
    <col min="3859" max="4096" width="9.140625" style="17"/>
    <col min="4097" max="4097" width="12.7109375" style="17" customWidth="1"/>
    <col min="4098" max="4098" width="43" style="17" bestFit="1" customWidth="1"/>
    <col min="4099" max="4099" width="12.85546875" style="17" bestFit="1" customWidth="1"/>
    <col min="4100" max="4100" width="12.42578125" style="17" customWidth="1"/>
    <col min="4101" max="4101" width="10.28515625" style="17" customWidth="1"/>
    <col min="4102" max="4102" width="10.140625" style="17" bestFit="1" customWidth="1"/>
    <col min="4103" max="4103" width="10.42578125" style="17" bestFit="1" customWidth="1"/>
    <col min="4104" max="4104" width="15" style="17" bestFit="1" customWidth="1"/>
    <col min="4105" max="4105" width="9.42578125" style="17" bestFit="1" customWidth="1"/>
    <col min="4106" max="4106" width="13" style="17" bestFit="1" customWidth="1"/>
    <col min="4107" max="4107" width="16.28515625" style="17" customWidth="1"/>
    <col min="4108" max="4108" width="14" style="17" bestFit="1" customWidth="1"/>
    <col min="4109" max="4109" width="17.85546875" style="17" bestFit="1" customWidth="1"/>
    <col min="4110" max="4110" width="9.140625" style="17"/>
    <col min="4111" max="4111" width="15.7109375" style="17" bestFit="1" customWidth="1"/>
    <col min="4112" max="4112" width="11" style="17" customWidth="1"/>
    <col min="4113" max="4113" width="10.28515625" style="17" customWidth="1"/>
    <col min="4114" max="4114" width="13.85546875" style="17" customWidth="1"/>
    <col min="4115" max="4352" width="9.140625" style="17"/>
    <col min="4353" max="4353" width="12.7109375" style="17" customWidth="1"/>
    <col min="4354" max="4354" width="43" style="17" bestFit="1" customWidth="1"/>
    <col min="4355" max="4355" width="12.85546875" style="17" bestFit="1" customWidth="1"/>
    <col min="4356" max="4356" width="12.42578125" style="17" customWidth="1"/>
    <col min="4357" max="4357" width="10.28515625" style="17" customWidth="1"/>
    <col min="4358" max="4358" width="10.140625" style="17" bestFit="1" customWidth="1"/>
    <col min="4359" max="4359" width="10.42578125" style="17" bestFit="1" customWidth="1"/>
    <col min="4360" max="4360" width="15" style="17" bestFit="1" customWidth="1"/>
    <col min="4361" max="4361" width="9.42578125" style="17" bestFit="1" customWidth="1"/>
    <col min="4362" max="4362" width="13" style="17" bestFit="1" customWidth="1"/>
    <col min="4363" max="4363" width="16.28515625" style="17" customWidth="1"/>
    <col min="4364" max="4364" width="14" style="17" bestFit="1" customWidth="1"/>
    <col min="4365" max="4365" width="17.85546875" style="17" bestFit="1" customWidth="1"/>
    <col min="4366" max="4366" width="9.140625" style="17"/>
    <col min="4367" max="4367" width="15.7109375" style="17" bestFit="1" customWidth="1"/>
    <col min="4368" max="4368" width="11" style="17" customWidth="1"/>
    <col min="4369" max="4369" width="10.28515625" style="17" customWidth="1"/>
    <col min="4370" max="4370" width="13.85546875" style="17" customWidth="1"/>
    <col min="4371" max="4608" width="9.140625" style="17"/>
    <col min="4609" max="4609" width="12.7109375" style="17" customWidth="1"/>
    <col min="4610" max="4610" width="43" style="17" bestFit="1" customWidth="1"/>
    <col min="4611" max="4611" width="12.85546875" style="17" bestFit="1" customWidth="1"/>
    <col min="4612" max="4612" width="12.42578125" style="17" customWidth="1"/>
    <col min="4613" max="4613" width="10.28515625" style="17" customWidth="1"/>
    <col min="4614" max="4614" width="10.140625" style="17" bestFit="1" customWidth="1"/>
    <col min="4615" max="4615" width="10.42578125" style="17" bestFit="1" customWidth="1"/>
    <col min="4616" max="4616" width="15" style="17" bestFit="1" customWidth="1"/>
    <col min="4617" max="4617" width="9.42578125" style="17" bestFit="1" customWidth="1"/>
    <col min="4618" max="4618" width="13" style="17" bestFit="1" customWidth="1"/>
    <col min="4619" max="4619" width="16.28515625" style="17" customWidth="1"/>
    <col min="4620" max="4620" width="14" style="17" bestFit="1" customWidth="1"/>
    <col min="4621" max="4621" width="17.85546875" style="17" bestFit="1" customWidth="1"/>
    <col min="4622" max="4622" width="9.140625" style="17"/>
    <col min="4623" max="4623" width="15.7109375" style="17" bestFit="1" customWidth="1"/>
    <col min="4624" max="4624" width="11" style="17" customWidth="1"/>
    <col min="4625" max="4625" width="10.28515625" style="17" customWidth="1"/>
    <col min="4626" max="4626" width="13.85546875" style="17" customWidth="1"/>
    <col min="4627" max="4864" width="9.140625" style="17"/>
    <col min="4865" max="4865" width="12.7109375" style="17" customWidth="1"/>
    <col min="4866" max="4866" width="43" style="17" bestFit="1" customWidth="1"/>
    <col min="4867" max="4867" width="12.85546875" style="17" bestFit="1" customWidth="1"/>
    <col min="4868" max="4868" width="12.42578125" style="17" customWidth="1"/>
    <col min="4869" max="4869" width="10.28515625" style="17" customWidth="1"/>
    <col min="4870" max="4870" width="10.140625" style="17" bestFit="1" customWidth="1"/>
    <col min="4871" max="4871" width="10.42578125" style="17" bestFit="1" customWidth="1"/>
    <col min="4872" max="4872" width="15" style="17" bestFit="1" customWidth="1"/>
    <col min="4873" max="4873" width="9.42578125" style="17" bestFit="1" customWidth="1"/>
    <col min="4874" max="4874" width="13" style="17" bestFit="1" customWidth="1"/>
    <col min="4875" max="4875" width="16.28515625" style="17" customWidth="1"/>
    <col min="4876" max="4876" width="14" style="17" bestFit="1" customWidth="1"/>
    <col min="4877" max="4877" width="17.85546875" style="17" bestFit="1" customWidth="1"/>
    <col min="4878" max="4878" width="9.140625" style="17"/>
    <col min="4879" max="4879" width="15.7109375" style="17" bestFit="1" customWidth="1"/>
    <col min="4880" max="4880" width="11" style="17" customWidth="1"/>
    <col min="4881" max="4881" width="10.28515625" style="17" customWidth="1"/>
    <col min="4882" max="4882" width="13.85546875" style="17" customWidth="1"/>
    <col min="4883" max="5120" width="9.140625" style="17"/>
    <col min="5121" max="5121" width="12.7109375" style="17" customWidth="1"/>
    <col min="5122" max="5122" width="43" style="17" bestFit="1" customWidth="1"/>
    <col min="5123" max="5123" width="12.85546875" style="17" bestFit="1" customWidth="1"/>
    <col min="5124" max="5124" width="12.42578125" style="17" customWidth="1"/>
    <col min="5125" max="5125" width="10.28515625" style="17" customWidth="1"/>
    <col min="5126" max="5126" width="10.140625" style="17" bestFit="1" customWidth="1"/>
    <col min="5127" max="5127" width="10.42578125" style="17" bestFit="1" customWidth="1"/>
    <col min="5128" max="5128" width="15" style="17" bestFit="1" customWidth="1"/>
    <col min="5129" max="5129" width="9.42578125" style="17" bestFit="1" customWidth="1"/>
    <col min="5130" max="5130" width="13" style="17" bestFit="1" customWidth="1"/>
    <col min="5131" max="5131" width="16.28515625" style="17" customWidth="1"/>
    <col min="5132" max="5132" width="14" style="17" bestFit="1" customWidth="1"/>
    <col min="5133" max="5133" width="17.85546875" style="17" bestFit="1" customWidth="1"/>
    <col min="5134" max="5134" width="9.140625" style="17"/>
    <col min="5135" max="5135" width="15.7109375" style="17" bestFit="1" customWidth="1"/>
    <col min="5136" max="5136" width="11" style="17" customWidth="1"/>
    <col min="5137" max="5137" width="10.28515625" style="17" customWidth="1"/>
    <col min="5138" max="5138" width="13.85546875" style="17" customWidth="1"/>
    <col min="5139" max="5376" width="9.140625" style="17"/>
    <col min="5377" max="5377" width="12.7109375" style="17" customWidth="1"/>
    <col min="5378" max="5378" width="43" style="17" bestFit="1" customWidth="1"/>
    <col min="5379" max="5379" width="12.85546875" style="17" bestFit="1" customWidth="1"/>
    <col min="5380" max="5380" width="12.42578125" style="17" customWidth="1"/>
    <col min="5381" max="5381" width="10.28515625" style="17" customWidth="1"/>
    <col min="5382" max="5382" width="10.140625" style="17" bestFit="1" customWidth="1"/>
    <col min="5383" max="5383" width="10.42578125" style="17" bestFit="1" customWidth="1"/>
    <col min="5384" max="5384" width="15" style="17" bestFit="1" customWidth="1"/>
    <col min="5385" max="5385" width="9.42578125" style="17" bestFit="1" customWidth="1"/>
    <col min="5386" max="5386" width="13" style="17" bestFit="1" customWidth="1"/>
    <col min="5387" max="5387" width="16.28515625" style="17" customWidth="1"/>
    <col min="5388" max="5388" width="14" style="17" bestFit="1" customWidth="1"/>
    <col min="5389" max="5389" width="17.85546875" style="17" bestFit="1" customWidth="1"/>
    <col min="5390" max="5390" width="9.140625" style="17"/>
    <col min="5391" max="5391" width="15.7109375" style="17" bestFit="1" customWidth="1"/>
    <col min="5392" max="5392" width="11" style="17" customWidth="1"/>
    <col min="5393" max="5393" width="10.28515625" style="17" customWidth="1"/>
    <col min="5394" max="5394" width="13.85546875" style="17" customWidth="1"/>
    <col min="5395" max="5632" width="9.140625" style="17"/>
    <col min="5633" max="5633" width="12.7109375" style="17" customWidth="1"/>
    <col min="5634" max="5634" width="43" style="17" bestFit="1" customWidth="1"/>
    <col min="5635" max="5635" width="12.85546875" style="17" bestFit="1" customWidth="1"/>
    <col min="5636" max="5636" width="12.42578125" style="17" customWidth="1"/>
    <col min="5637" max="5637" width="10.28515625" style="17" customWidth="1"/>
    <col min="5638" max="5638" width="10.140625" style="17" bestFit="1" customWidth="1"/>
    <col min="5639" max="5639" width="10.42578125" style="17" bestFit="1" customWidth="1"/>
    <col min="5640" max="5640" width="15" style="17" bestFit="1" customWidth="1"/>
    <col min="5641" max="5641" width="9.42578125" style="17" bestFit="1" customWidth="1"/>
    <col min="5642" max="5642" width="13" style="17" bestFit="1" customWidth="1"/>
    <col min="5643" max="5643" width="16.28515625" style="17" customWidth="1"/>
    <col min="5644" max="5644" width="14" style="17" bestFit="1" customWidth="1"/>
    <col min="5645" max="5645" width="17.85546875" style="17" bestFit="1" customWidth="1"/>
    <col min="5646" max="5646" width="9.140625" style="17"/>
    <col min="5647" max="5647" width="15.7109375" style="17" bestFit="1" customWidth="1"/>
    <col min="5648" max="5648" width="11" style="17" customWidth="1"/>
    <col min="5649" max="5649" width="10.28515625" style="17" customWidth="1"/>
    <col min="5650" max="5650" width="13.85546875" style="17" customWidth="1"/>
    <col min="5651" max="5888" width="9.140625" style="17"/>
    <col min="5889" max="5889" width="12.7109375" style="17" customWidth="1"/>
    <col min="5890" max="5890" width="43" style="17" bestFit="1" customWidth="1"/>
    <col min="5891" max="5891" width="12.85546875" style="17" bestFit="1" customWidth="1"/>
    <col min="5892" max="5892" width="12.42578125" style="17" customWidth="1"/>
    <col min="5893" max="5893" width="10.28515625" style="17" customWidth="1"/>
    <col min="5894" max="5894" width="10.140625" style="17" bestFit="1" customWidth="1"/>
    <col min="5895" max="5895" width="10.42578125" style="17" bestFit="1" customWidth="1"/>
    <col min="5896" max="5896" width="15" style="17" bestFit="1" customWidth="1"/>
    <col min="5897" max="5897" width="9.42578125" style="17" bestFit="1" customWidth="1"/>
    <col min="5898" max="5898" width="13" style="17" bestFit="1" customWidth="1"/>
    <col min="5899" max="5899" width="16.28515625" style="17" customWidth="1"/>
    <col min="5900" max="5900" width="14" style="17" bestFit="1" customWidth="1"/>
    <col min="5901" max="5901" width="17.85546875" style="17" bestFit="1" customWidth="1"/>
    <col min="5902" max="5902" width="9.140625" style="17"/>
    <col min="5903" max="5903" width="15.7109375" style="17" bestFit="1" customWidth="1"/>
    <col min="5904" max="5904" width="11" style="17" customWidth="1"/>
    <col min="5905" max="5905" width="10.28515625" style="17" customWidth="1"/>
    <col min="5906" max="5906" width="13.85546875" style="17" customWidth="1"/>
    <col min="5907" max="6144" width="9.140625" style="17"/>
    <col min="6145" max="6145" width="12.7109375" style="17" customWidth="1"/>
    <col min="6146" max="6146" width="43" style="17" bestFit="1" customWidth="1"/>
    <col min="6147" max="6147" width="12.85546875" style="17" bestFit="1" customWidth="1"/>
    <col min="6148" max="6148" width="12.42578125" style="17" customWidth="1"/>
    <col min="6149" max="6149" width="10.28515625" style="17" customWidth="1"/>
    <col min="6150" max="6150" width="10.140625" style="17" bestFit="1" customWidth="1"/>
    <col min="6151" max="6151" width="10.42578125" style="17" bestFit="1" customWidth="1"/>
    <col min="6152" max="6152" width="15" style="17" bestFit="1" customWidth="1"/>
    <col min="6153" max="6153" width="9.42578125" style="17" bestFit="1" customWidth="1"/>
    <col min="6154" max="6154" width="13" style="17" bestFit="1" customWidth="1"/>
    <col min="6155" max="6155" width="16.28515625" style="17" customWidth="1"/>
    <col min="6156" max="6156" width="14" style="17" bestFit="1" customWidth="1"/>
    <col min="6157" max="6157" width="17.85546875" style="17" bestFit="1" customWidth="1"/>
    <col min="6158" max="6158" width="9.140625" style="17"/>
    <col min="6159" max="6159" width="15.7109375" style="17" bestFit="1" customWidth="1"/>
    <col min="6160" max="6160" width="11" style="17" customWidth="1"/>
    <col min="6161" max="6161" width="10.28515625" style="17" customWidth="1"/>
    <col min="6162" max="6162" width="13.85546875" style="17" customWidth="1"/>
    <col min="6163" max="6400" width="9.140625" style="17"/>
    <col min="6401" max="6401" width="12.7109375" style="17" customWidth="1"/>
    <col min="6402" max="6402" width="43" style="17" bestFit="1" customWidth="1"/>
    <col min="6403" max="6403" width="12.85546875" style="17" bestFit="1" customWidth="1"/>
    <col min="6404" max="6404" width="12.42578125" style="17" customWidth="1"/>
    <col min="6405" max="6405" width="10.28515625" style="17" customWidth="1"/>
    <col min="6406" max="6406" width="10.140625" style="17" bestFit="1" customWidth="1"/>
    <col min="6407" max="6407" width="10.42578125" style="17" bestFit="1" customWidth="1"/>
    <col min="6408" max="6408" width="15" style="17" bestFit="1" customWidth="1"/>
    <col min="6409" max="6409" width="9.42578125" style="17" bestFit="1" customWidth="1"/>
    <col min="6410" max="6410" width="13" style="17" bestFit="1" customWidth="1"/>
    <col min="6411" max="6411" width="16.28515625" style="17" customWidth="1"/>
    <col min="6412" max="6412" width="14" style="17" bestFit="1" customWidth="1"/>
    <col min="6413" max="6413" width="17.85546875" style="17" bestFit="1" customWidth="1"/>
    <col min="6414" max="6414" width="9.140625" style="17"/>
    <col min="6415" max="6415" width="15.7109375" style="17" bestFit="1" customWidth="1"/>
    <col min="6416" max="6416" width="11" style="17" customWidth="1"/>
    <col min="6417" max="6417" width="10.28515625" style="17" customWidth="1"/>
    <col min="6418" max="6418" width="13.85546875" style="17" customWidth="1"/>
    <col min="6419" max="6656" width="9.140625" style="17"/>
    <col min="6657" max="6657" width="12.7109375" style="17" customWidth="1"/>
    <col min="6658" max="6658" width="43" style="17" bestFit="1" customWidth="1"/>
    <col min="6659" max="6659" width="12.85546875" style="17" bestFit="1" customWidth="1"/>
    <col min="6660" max="6660" width="12.42578125" style="17" customWidth="1"/>
    <col min="6661" max="6661" width="10.28515625" style="17" customWidth="1"/>
    <col min="6662" max="6662" width="10.140625" style="17" bestFit="1" customWidth="1"/>
    <col min="6663" max="6663" width="10.42578125" style="17" bestFit="1" customWidth="1"/>
    <col min="6664" max="6664" width="15" style="17" bestFit="1" customWidth="1"/>
    <col min="6665" max="6665" width="9.42578125" style="17" bestFit="1" customWidth="1"/>
    <col min="6666" max="6666" width="13" style="17" bestFit="1" customWidth="1"/>
    <col min="6667" max="6667" width="16.28515625" style="17" customWidth="1"/>
    <col min="6668" max="6668" width="14" style="17" bestFit="1" customWidth="1"/>
    <col min="6669" max="6669" width="17.85546875" style="17" bestFit="1" customWidth="1"/>
    <col min="6670" max="6670" width="9.140625" style="17"/>
    <col min="6671" max="6671" width="15.7109375" style="17" bestFit="1" customWidth="1"/>
    <col min="6672" max="6672" width="11" style="17" customWidth="1"/>
    <col min="6673" max="6673" width="10.28515625" style="17" customWidth="1"/>
    <col min="6674" max="6674" width="13.85546875" style="17" customWidth="1"/>
    <col min="6675" max="6912" width="9.140625" style="17"/>
    <col min="6913" max="6913" width="12.7109375" style="17" customWidth="1"/>
    <col min="6914" max="6914" width="43" style="17" bestFit="1" customWidth="1"/>
    <col min="6915" max="6915" width="12.85546875" style="17" bestFit="1" customWidth="1"/>
    <col min="6916" max="6916" width="12.42578125" style="17" customWidth="1"/>
    <col min="6917" max="6917" width="10.28515625" style="17" customWidth="1"/>
    <col min="6918" max="6918" width="10.140625" style="17" bestFit="1" customWidth="1"/>
    <col min="6919" max="6919" width="10.42578125" style="17" bestFit="1" customWidth="1"/>
    <col min="6920" max="6920" width="15" style="17" bestFit="1" customWidth="1"/>
    <col min="6921" max="6921" width="9.42578125" style="17" bestFit="1" customWidth="1"/>
    <col min="6922" max="6922" width="13" style="17" bestFit="1" customWidth="1"/>
    <col min="6923" max="6923" width="16.28515625" style="17" customWidth="1"/>
    <col min="6924" max="6924" width="14" style="17" bestFit="1" customWidth="1"/>
    <col min="6925" max="6925" width="17.85546875" style="17" bestFit="1" customWidth="1"/>
    <col min="6926" max="6926" width="9.140625" style="17"/>
    <col min="6927" max="6927" width="15.7109375" style="17" bestFit="1" customWidth="1"/>
    <col min="6928" max="6928" width="11" style="17" customWidth="1"/>
    <col min="6929" max="6929" width="10.28515625" style="17" customWidth="1"/>
    <col min="6930" max="6930" width="13.85546875" style="17" customWidth="1"/>
    <col min="6931" max="7168" width="9.140625" style="17"/>
    <col min="7169" max="7169" width="12.7109375" style="17" customWidth="1"/>
    <col min="7170" max="7170" width="43" style="17" bestFit="1" customWidth="1"/>
    <col min="7171" max="7171" width="12.85546875" style="17" bestFit="1" customWidth="1"/>
    <col min="7172" max="7172" width="12.42578125" style="17" customWidth="1"/>
    <col min="7173" max="7173" width="10.28515625" style="17" customWidth="1"/>
    <col min="7174" max="7174" width="10.140625" style="17" bestFit="1" customWidth="1"/>
    <col min="7175" max="7175" width="10.42578125" style="17" bestFit="1" customWidth="1"/>
    <col min="7176" max="7176" width="15" style="17" bestFit="1" customWidth="1"/>
    <col min="7177" max="7177" width="9.42578125" style="17" bestFit="1" customWidth="1"/>
    <col min="7178" max="7178" width="13" style="17" bestFit="1" customWidth="1"/>
    <col min="7179" max="7179" width="16.28515625" style="17" customWidth="1"/>
    <col min="7180" max="7180" width="14" style="17" bestFit="1" customWidth="1"/>
    <col min="7181" max="7181" width="17.85546875" style="17" bestFit="1" customWidth="1"/>
    <col min="7182" max="7182" width="9.140625" style="17"/>
    <col min="7183" max="7183" width="15.7109375" style="17" bestFit="1" customWidth="1"/>
    <col min="7184" max="7184" width="11" style="17" customWidth="1"/>
    <col min="7185" max="7185" width="10.28515625" style="17" customWidth="1"/>
    <col min="7186" max="7186" width="13.85546875" style="17" customWidth="1"/>
    <col min="7187" max="7424" width="9.140625" style="17"/>
    <col min="7425" max="7425" width="12.7109375" style="17" customWidth="1"/>
    <col min="7426" max="7426" width="43" style="17" bestFit="1" customWidth="1"/>
    <col min="7427" max="7427" width="12.85546875" style="17" bestFit="1" customWidth="1"/>
    <col min="7428" max="7428" width="12.42578125" style="17" customWidth="1"/>
    <col min="7429" max="7429" width="10.28515625" style="17" customWidth="1"/>
    <col min="7430" max="7430" width="10.140625" style="17" bestFit="1" customWidth="1"/>
    <col min="7431" max="7431" width="10.42578125" style="17" bestFit="1" customWidth="1"/>
    <col min="7432" max="7432" width="15" style="17" bestFit="1" customWidth="1"/>
    <col min="7433" max="7433" width="9.42578125" style="17" bestFit="1" customWidth="1"/>
    <col min="7434" max="7434" width="13" style="17" bestFit="1" customWidth="1"/>
    <col min="7435" max="7435" width="16.28515625" style="17" customWidth="1"/>
    <col min="7436" max="7436" width="14" style="17" bestFit="1" customWidth="1"/>
    <col min="7437" max="7437" width="17.85546875" style="17" bestFit="1" customWidth="1"/>
    <col min="7438" max="7438" width="9.140625" style="17"/>
    <col min="7439" max="7439" width="15.7109375" style="17" bestFit="1" customWidth="1"/>
    <col min="7440" max="7440" width="11" style="17" customWidth="1"/>
    <col min="7441" max="7441" width="10.28515625" style="17" customWidth="1"/>
    <col min="7442" max="7442" width="13.85546875" style="17" customWidth="1"/>
    <col min="7443" max="7680" width="9.140625" style="17"/>
    <col min="7681" max="7681" width="12.7109375" style="17" customWidth="1"/>
    <col min="7682" max="7682" width="43" style="17" bestFit="1" customWidth="1"/>
    <col min="7683" max="7683" width="12.85546875" style="17" bestFit="1" customWidth="1"/>
    <col min="7684" max="7684" width="12.42578125" style="17" customWidth="1"/>
    <col min="7685" max="7685" width="10.28515625" style="17" customWidth="1"/>
    <col min="7686" max="7686" width="10.140625" style="17" bestFit="1" customWidth="1"/>
    <col min="7687" max="7687" width="10.42578125" style="17" bestFit="1" customWidth="1"/>
    <col min="7688" max="7688" width="15" style="17" bestFit="1" customWidth="1"/>
    <col min="7689" max="7689" width="9.42578125" style="17" bestFit="1" customWidth="1"/>
    <col min="7690" max="7690" width="13" style="17" bestFit="1" customWidth="1"/>
    <col min="7691" max="7691" width="16.28515625" style="17" customWidth="1"/>
    <col min="7692" max="7692" width="14" style="17" bestFit="1" customWidth="1"/>
    <col min="7693" max="7693" width="17.85546875" style="17" bestFit="1" customWidth="1"/>
    <col min="7694" max="7694" width="9.140625" style="17"/>
    <col min="7695" max="7695" width="15.7109375" style="17" bestFit="1" customWidth="1"/>
    <col min="7696" max="7696" width="11" style="17" customWidth="1"/>
    <col min="7697" max="7697" width="10.28515625" style="17" customWidth="1"/>
    <col min="7698" max="7698" width="13.85546875" style="17" customWidth="1"/>
    <col min="7699" max="7936" width="9.140625" style="17"/>
    <col min="7937" max="7937" width="12.7109375" style="17" customWidth="1"/>
    <col min="7938" max="7938" width="43" style="17" bestFit="1" customWidth="1"/>
    <col min="7939" max="7939" width="12.85546875" style="17" bestFit="1" customWidth="1"/>
    <col min="7940" max="7940" width="12.42578125" style="17" customWidth="1"/>
    <col min="7941" max="7941" width="10.28515625" style="17" customWidth="1"/>
    <col min="7942" max="7942" width="10.140625" style="17" bestFit="1" customWidth="1"/>
    <col min="7943" max="7943" width="10.42578125" style="17" bestFit="1" customWidth="1"/>
    <col min="7944" max="7944" width="15" style="17" bestFit="1" customWidth="1"/>
    <col min="7945" max="7945" width="9.42578125" style="17" bestFit="1" customWidth="1"/>
    <col min="7946" max="7946" width="13" style="17" bestFit="1" customWidth="1"/>
    <col min="7947" max="7947" width="16.28515625" style="17" customWidth="1"/>
    <col min="7948" max="7948" width="14" style="17" bestFit="1" customWidth="1"/>
    <col min="7949" max="7949" width="17.85546875" style="17" bestFit="1" customWidth="1"/>
    <col min="7950" max="7950" width="9.140625" style="17"/>
    <col min="7951" max="7951" width="15.7109375" style="17" bestFit="1" customWidth="1"/>
    <col min="7952" max="7952" width="11" style="17" customWidth="1"/>
    <col min="7953" max="7953" width="10.28515625" style="17" customWidth="1"/>
    <col min="7954" max="7954" width="13.85546875" style="17" customWidth="1"/>
    <col min="7955" max="8192" width="9.140625" style="17"/>
    <col min="8193" max="8193" width="12.7109375" style="17" customWidth="1"/>
    <col min="8194" max="8194" width="43" style="17" bestFit="1" customWidth="1"/>
    <col min="8195" max="8195" width="12.85546875" style="17" bestFit="1" customWidth="1"/>
    <col min="8196" max="8196" width="12.42578125" style="17" customWidth="1"/>
    <col min="8197" max="8197" width="10.28515625" style="17" customWidth="1"/>
    <col min="8198" max="8198" width="10.140625" style="17" bestFit="1" customWidth="1"/>
    <col min="8199" max="8199" width="10.42578125" style="17" bestFit="1" customWidth="1"/>
    <col min="8200" max="8200" width="15" style="17" bestFit="1" customWidth="1"/>
    <col min="8201" max="8201" width="9.42578125" style="17" bestFit="1" customWidth="1"/>
    <col min="8202" max="8202" width="13" style="17" bestFit="1" customWidth="1"/>
    <col min="8203" max="8203" width="16.28515625" style="17" customWidth="1"/>
    <col min="8204" max="8204" width="14" style="17" bestFit="1" customWidth="1"/>
    <col min="8205" max="8205" width="17.85546875" style="17" bestFit="1" customWidth="1"/>
    <col min="8206" max="8206" width="9.140625" style="17"/>
    <col min="8207" max="8207" width="15.7109375" style="17" bestFit="1" customWidth="1"/>
    <col min="8208" max="8208" width="11" style="17" customWidth="1"/>
    <col min="8209" max="8209" width="10.28515625" style="17" customWidth="1"/>
    <col min="8210" max="8210" width="13.85546875" style="17" customWidth="1"/>
    <col min="8211" max="8448" width="9.140625" style="17"/>
    <col min="8449" max="8449" width="12.7109375" style="17" customWidth="1"/>
    <col min="8450" max="8450" width="43" style="17" bestFit="1" customWidth="1"/>
    <col min="8451" max="8451" width="12.85546875" style="17" bestFit="1" customWidth="1"/>
    <col min="8452" max="8452" width="12.42578125" style="17" customWidth="1"/>
    <col min="8453" max="8453" width="10.28515625" style="17" customWidth="1"/>
    <col min="8454" max="8454" width="10.140625" style="17" bestFit="1" customWidth="1"/>
    <col min="8455" max="8455" width="10.42578125" style="17" bestFit="1" customWidth="1"/>
    <col min="8456" max="8456" width="15" style="17" bestFit="1" customWidth="1"/>
    <col min="8457" max="8457" width="9.42578125" style="17" bestFit="1" customWidth="1"/>
    <col min="8458" max="8458" width="13" style="17" bestFit="1" customWidth="1"/>
    <col min="8459" max="8459" width="16.28515625" style="17" customWidth="1"/>
    <col min="8460" max="8460" width="14" style="17" bestFit="1" customWidth="1"/>
    <col min="8461" max="8461" width="17.85546875" style="17" bestFit="1" customWidth="1"/>
    <col min="8462" max="8462" width="9.140625" style="17"/>
    <col min="8463" max="8463" width="15.7109375" style="17" bestFit="1" customWidth="1"/>
    <col min="8464" max="8464" width="11" style="17" customWidth="1"/>
    <col min="8465" max="8465" width="10.28515625" style="17" customWidth="1"/>
    <col min="8466" max="8466" width="13.85546875" style="17" customWidth="1"/>
    <col min="8467" max="8704" width="9.140625" style="17"/>
    <col min="8705" max="8705" width="12.7109375" style="17" customWidth="1"/>
    <col min="8706" max="8706" width="43" style="17" bestFit="1" customWidth="1"/>
    <col min="8707" max="8707" width="12.85546875" style="17" bestFit="1" customWidth="1"/>
    <col min="8708" max="8708" width="12.42578125" style="17" customWidth="1"/>
    <col min="8709" max="8709" width="10.28515625" style="17" customWidth="1"/>
    <col min="8710" max="8710" width="10.140625" style="17" bestFit="1" customWidth="1"/>
    <col min="8711" max="8711" width="10.42578125" style="17" bestFit="1" customWidth="1"/>
    <col min="8712" max="8712" width="15" style="17" bestFit="1" customWidth="1"/>
    <col min="8713" max="8713" width="9.42578125" style="17" bestFit="1" customWidth="1"/>
    <col min="8714" max="8714" width="13" style="17" bestFit="1" customWidth="1"/>
    <col min="8715" max="8715" width="16.28515625" style="17" customWidth="1"/>
    <col min="8716" max="8716" width="14" style="17" bestFit="1" customWidth="1"/>
    <col min="8717" max="8717" width="17.85546875" style="17" bestFit="1" customWidth="1"/>
    <col min="8718" max="8718" width="9.140625" style="17"/>
    <col min="8719" max="8719" width="15.7109375" style="17" bestFit="1" customWidth="1"/>
    <col min="8720" max="8720" width="11" style="17" customWidth="1"/>
    <col min="8721" max="8721" width="10.28515625" style="17" customWidth="1"/>
    <col min="8722" max="8722" width="13.85546875" style="17" customWidth="1"/>
    <col min="8723" max="8960" width="9.140625" style="17"/>
    <col min="8961" max="8961" width="12.7109375" style="17" customWidth="1"/>
    <col min="8962" max="8962" width="43" style="17" bestFit="1" customWidth="1"/>
    <col min="8963" max="8963" width="12.85546875" style="17" bestFit="1" customWidth="1"/>
    <col min="8964" max="8964" width="12.42578125" style="17" customWidth="1"/>
    <col min="8965" max="8965" width="10.28515625" style="17" customWidth="1"/>
    <col min="8966" max="8966" width="10.140625" style="17" bestFit="1" customWidth="1"/>
    <col min="8967" max="8967" width="10.42578125" style="17" bestFit="1" customWidth="1"/>
    <col min="8968" max="8968" width="15" style="17" bestFit="1" customWidth="1"/>
    <col min="8969" max="8969" width="9.42578125" style="17" bestFit="1" customWidth="1"/>
    <col min="8970" max="8970" width="13" style="17" bestFit="1" customWidth="1"/>
    <col min="8971" max="8971" width="16.28515625" style="17" customWidth="1"/>
    <col min="8972" max="8972" width="14" style="17" bestFit="1" customWidth="1"/>
    <col min="8973" max="8973" width="17.85546875" style="17" bestFit="1" customWidth="1"/>
    <col min="8974" max="8974" width="9.140625" style="17"/>
    <col min="8975" max="8975" width="15.7109375" style="17" bestFit="1" customWidth="1"/>
    <col min="8976" max="8976" width="11" style="17" customWidth="1"/>
    <col min="8977" max="8977" width="10.28515625" style="17" customWidth="1"/>
    <col min="8978" max="8978" width="13.85546875" style="17" customWidth="1"/>
    <col min="8979" max="9216" width="9.140625" style="17"/>
    <col min="9217" max="9217" width="12.7109375" style="17" customWidth="1"/>
    <col min="9218" max="9218" width="43" style="17" bestFit="1" customWidth="1"/>
    <col min="9219" max="9219" width="12.85546875" style="17" bestFit="1" customWidth="1"/>
    <col min="9220" max="9220" width="12.42578125" style="17" customWidth="1"/>
    <col min="9221" max="9221" width="10.28515625" style="17" customWidth="1"/>
    <col min="9222" max="9222" width="10.140625" style="17" bestFit="1" customWidth="1"/>
    <col min="9223" max="9223" width="10.42578125" style="17" bestFit="1" customWidth="1"/>
    <col min="9224" max="9224" width="15" style="17" bestFit="1" customWidth="1"/>
    <col min="9225" max="9225" width="9.42578125" style="17" bestFit="1" customWidth="1"/>
    <col min="9226" max="9226" width="13" style="17" bestFit="1" customWidth="1"/>
    <col min="9227" max="9227" width="16.28515625" style="17" customWidth="1"/>
    <col min="9228" max="9228" width="14" style="17" bestFit="1" customWidth="1"/>
    <col min="9229" max="9229" width="17.85546875" style="17" bestFit="1" customWidth="1"/>
    <col min="9230" max="9230" width="9.140625" style="17"/>
    <col min="9231" max="9231" width="15.7109375" style="17" bestFit="1" customWidth="1"/>
    <col min="9232" max="9232" width="11" style="17" customWidth="1"/>
    <col min="9233" max="9233" width="10.28515625" style="17" customWidth="1"/>
    <col min="9234" max="9234" width="13.85546875" style="17" customWidth="1"/>
    <col min="9235" max="9472" width="9.140625" style="17"/>
    <col min="9473" max="9473" width="12.7109375" style="17" customWidth="1"/>
    <col min="9474" max="9474" width="43" style="17" bestFit="1" customWidth="1"/>
    <col min="9475" max="9475" width="12.85546875" style="17" bestFit="1" customWidth="1"/>
    <col min="9476" max="9476" width="12.42578125" style="17" customWidth="1"/>
    <col min="9477" max="9477" width="10.28515625" style="17" customWidth="1"/>
    <col min="9478" max="9478" width="10.140625" style="17" bestFit="1" customWidth="1"/>
    <col min="9479" max="9479" width="10.42578125" style="17" bestFit="1" customWidth="1"/>
    <col min="9480" max="9480" width="15" style="17" bestFit="1" customWidth="1"/>
    <col min="9481" max="9481" width="9.42578125" style="17" bestFit="1" customWidth="1"/>
    <col min="9482" max="9482" width="13" style="17" bestFit="1" customWidth="1"/>
    <col min="9483" max="9483" width="16.28515625" style="17" customWidth="1"/>
    <col min="9484" max="9484" width="14" style="17" bestFit="1" customWidth="1"/>
    <col min="9485" max="9485" width="17.85546875" style="17" bestFit="1" customWidth="1"/>
    <col min="9486" max="9486" width="9.140625" style="17"/>
    <col min="9487" max="9487" width="15.7109375" style="17" bestFit="1" customWidth="1"/>
    <col min="9488" max="9488" width="11" style="17" customWidth="1"/>
    <col min="9489" max="9489" width="10.28515625" style="17" customWidth="1"/>
    <col min="9490" max="9490" width="13.85546875" style="17" customWidth="1"/>
    <col min="9491" max="9728" width="9.140625" style="17"/>
    <col min="9729" max="9729" width="12.7109375" style="17" customWidth="1"/>
    <col min="9730" max="9730" width="43" style="17" bestFit="1" customWidth="1"/>
    <col min="9731" max="9731" width="12.85546875" style="17" bestFit="1" customWidth="1"/>
    <col min="9732" max="9732" width="12.42578125" style="17" customWidth="1"/>
    <col min="9733" max="9733" width="10.28515625" style="17" customWidth="1"/>
    <col min="9734" max="9734" width="10.140625" style="17" bestFit="1" customWidth="1"/>
    <col min="9735" max="9735" width="10.42578125" style="17" bestFit="1" customWidth="1"/>
    <col min="9736" max="9736" width="15" style="17" bestFit="1" customWidth="1"/>
    <col min="9737" max="9737" width="9.42578125" style="17" bestFit="1" customWidth="1"/>
    <col min="9738" max="9738" width="13" style="17" bestFit="1" customWidth="1"/>
    <col min="9739" max="9739" width="16.28515625" style="17" customWidth="1"/>
    <col min="9740" max="9740" width="14" style="17" bestFit="1" customWidth="1"/>
    <col min="9741" max="9741" width="17.85546875" style="17" bestFit="1" customWidth="1"/>
    <col min="9742" max="9742" width="9.140625" style="17"/>
    <col min="9743" max="9743" width="15.7109375" style="17" bestFit="1" customWidth="1"/>
    <col min="9744" max="9744" width="11" style="17" customWidth="1"/>
    <col min="9745" max="9745" width="10.28515625" style="17" customWidth="1"/>
    <col min="9746" max="9746" width="13.85546875" style="17" customWidth="1"/>
    <col min="9747" max="9984" width="9.140625" style="17"/>
    <col min="9985" max="9985" width="12.7109375" style="17" customWidth="1"/>
    <col min="9986" max="9986" width="43" style="17" bestFit="1" customWidth="1"/>
    <col min="9987" max="9987" width="12.85546875" style="17" bestFit="1" customWidth="1"/>
    <col min="9988" max="9988" width="12.42578125" style="17" customWidth="1"/>
    <col min="9989" max="9989" width="10.28515625" style="17" customWidth="1"/>
    <col min="9990" max="9990" width="10.140625" style="17" bestFit="1" customWidth="1"/>
    <col min="9991" max="9991" width="10.42578125" style="17" bestFit="1" customWidth="1"/>
    <col min="9992" max="9992" width="15" style="17" bestFit="1" customWidth="1"/>
    <col min="9993" max="9993" width="9.42578125" style="17" bestFit="1" customWidth="1"/>
    <col min="9994" max="9994" width="13" style="17" bestFit="1" customWidth="1"/>
    <col min="9995" max="9995" width="16.28515625" style="17" customWidth="1"/>
    <col min="9996" max="9996" width="14" style="17" bestFit="1" customWidth="1"/>
    <col min="9997" max="9997" width="17.85546875" style="17" bestFit="1" customWidth="1"/>
    <col min="9998" max="9998" width="9.140625" style="17"/>
    <col min="9999" max="9999" width="15.7109375" style="17" bestFit="1" customWidth="1"/>
    <col min="10000" max="10000" width="11" style="17" customWidth="1"/>
    <col min="10001" max="10001" width="10.28515625" style="17" customWidth="1"/>
    <col min="10002" max="10002" width="13.85546875" style="17" customWidth="1"/>
    <col min="10003" max="10240" width="9.140625" style="17"/>
    <col min="10241" max="10241" width="12.7109375" style="17" customWidth="1"/>
    <col min="10242" max="10242" width="43" style="17" bestFit="1" customWidth="1"/>
    <col min="10243" max="10243" width="12.85546875" style="17" bestFit="1" customWidth="1"/>
    <col min="10244" max="10244" width="12.42578125" style="17" customWidth="1"/>
    <col min="10245" max="10245" width="10.28515625" style="17" customWidth="1"/>
    <col min="10246" max="10246" width="10.140625" style="17" bestFit="1" customWidth="1"/>
    <col min="10247" max="10247" width="10.42578125" style="17" bestFit="1" customWidth="1"/>
    <col min="10248" max="10248" width="15" style="17" bestFit="1" customWidth="1"/>
    <col min="10249" max="10249" width="9.42578125" style="17" bestFit="1" customWidth="1"/>
    <col min="10250" max="10250" width="13" style="17" bestFit="1" customWidth="1"/>
    <col min="10251" max="10251" width="16.28515625" style="17" customWidth="1"/>
    <col min="10252" max="10252" width="14" style="17" bestFit="1" customWidth="1"/>
    <col min="10253" max="10253" width="17.85546875" style="17" bestFit="1" customWidth="1"/>
    <col min="10254" max="10254" width="9.140625" style="17"/>
    <col min="10255" max="10255" width="15.7109375" style="17" bestFit="1" customWidth="1"/>
    <col min="10256" max="10256" width="11" style="17" customWidth="1"/>
    <col min="10257" max="10257" width="10.28515625" style="17" customWidth="1"/>
    <col min="10258" max="10258" width="13.85546875" style="17" customWidth="1"/>
    <col min="10259" max="10496" width="9.140625" style="17"/>
    <col min="10497" max="10497" width="12.7109375" style="17" customWidth="1"/>
    <col min="10498" max="10498" width="43" style="17" bestFit="1" customWidth="1"/>
    <col min="10499" max="10499" width="12.85546875" style="17" bestFit="1" customWidth="1"/>
    <col min="10500" max="10500" width="12.42578125" style="17" customWidth="1"/>
    <col min="10501" max="10501" width="10.28515625" style="17" customWidth="1"/>
    <col min="10502" max="10502" width="10.140625" style="17" bestFit="1" customWidth="1"/>
    <col min="10503" max="10503" width="10.42578125" style="17" bestFit="1" customWidth="1"/>
    <col min="10504" max="10504" width="15" style="17" bestFit="1" customWidth="1"/>
    <col min="10505" max="10505" width="9.42578125" style="17" bestFit="1" customWidth="1"/>
    <col min="10506" max="10506" width="13" style="17" bestFit="1" customWidth="1"/>
    <col min="10507" max="10507" width="16.28515625" style="17" customWidth="1"/>
    <col min="10508" max="10508" width="14" style="17" bestFit="1" customWidth="1"/>
    <col min="10509" max="10509" width="17.85546875" style="17" bestFit="1" customWidth="1"/>
    <col min="10510" max="10510" width="9.140625" style="17"/>
    <col min="10511" max="10511" width="15.7109375" style="17" bestFit="1" customWidth="1"/>
    <col min="10512" max="10512" width="11" style="17" customWidth="1"/>
    <col min="10513" max="10513" width="10.28515625" style="17" customWidth="1"/>
    <col min="10514" max="10514" width="13.85546875" style="17" customWidth="1"/>
    <col min="10515" max="10752" width="9.140625" style="17"/>
    <col min="10753" max="10753" width="12.7109375" style="17" customWidth="1"/>
    <col min="10754" max="10754" width="43" style="17" bestFit="1" customWidth="1"/>
    <col min="10755" max="10755" width="12.85546875" style="17" bestFit="1" customWidth="1"/>
    <col min="10756" max="10756" width="12.42578125" style="17" customWidth="1"/>
    <col min="10757" max="10757" width="10.28515625" style="17" customWidth="1"/>
    <col min="10758" max="10758" width="10.140625" style="17" bestFit="1" customWidth="1"/>
    <col min="10759" max="10759" width="10.42578125" style="17" bestFit="1" customWidth="1"/>
    <col min="10760" max="10760" width="15" style="17" bestFit="1" customWidth="1"/>
    <col min="10761" max="10761" width="9.42578125" style="17" bestFit="1" customWidth="1"/>
    <col min="10762" max="10762" width="13" style="17" bestFit="1" customWidth="1"/>
    <col min="10763" max="10763" width="16.28515625" style="17" customWidth="1"/>
    <col min="10764" max="10764" width="14" style="17" bestFit="1" customWidth="1"/>
    <col min="10765" max="10765" width="17.85546875" style="17" bestFit="1" customWidth="1"/>
    <col min="10766" max="10766" width="9.140625" style="17"/>
    <col min="10767" max="10767" width="15.7109375" style="17" bestFit="1" customWidth="1"/>
    <col min="10768" max="10768" width="11" style="17" customWidth="1"/>
    <col min="10769" max="10769" width="10.28515625" style="17" customWidth="1"/>
    <col min="10770" max="10770" width="13.85546875" style="17" customWidth="1"/>
    <col min="10771" max="11008" width="9.140625" style="17"/>
    <col min="11009" max="11009" width="12.7109375" style="17" customWidth="1"/>
    <col min="11010" max="11010" width="43" style="17" bestFit="1" customWidth="1"/>
    <col min="11011" max="11011" width="12.85546875" style="17" bestFit="1" customWidth="1"/>
    <col min="11012" max="11012" width="12.42578125" style="17" customWidth="1"/>
    <col min="11013" max="11013" width="10.28515625" style="17" customWidth="1"/>
    <col min="11014" max="11014" width="10.140625" style="17" bestFit="1" customWidth="1"/>
    <col min="11015" max="11015" width="10.42578125" style="17" bestFit="1" customWidth="1"/>
    <col min="11016" max="11016" width="15" style="17" bestFit="1" customWidth="1"/>
    <col min="11017" max="11017" width="9.42578125" style="17" bestFit="1" customWidth="1"/>
    <col min="11018" max="11018" width="13" style="17" bestFit="1" customWidth="1"/>
    <col min="11019" max="11019" width="16.28515625" style="17" customWidth="1"/>
    <col min="11020" max="11020" width="14" style="17" bestFit="1" customWidth="1"/>
    <col min="11021" max="11021" width="17.85546875" style="17" bestFit="1" customWidth="1"/>
    <col min="11022" max="11022" width="9.140625" style="17"/>
    <col min="11023" max="11023" width="15.7109375" style="17" bestFit="1" customWidth="1"/>
    <col min="11024" max="11024" width="11" style="17" customWidth="1"/>
    <col min="11025" max="11025" width="10.28515625" style="17" customWidth="1"/>
    <col min="11026" max="11026" width="13.85546875" style="17" customWidth="1"/>
    <col min="11027" max="11264" width="9.140625" style="17"/>
    <col min="11265" max="11265" width="12.7109375" style="17" customWidth="1"/>
    <col min="11266" max="11266" width="43" style="17" bestFit="1" customWidth="1"/>
    <col min="11267" max="11267" width="12.85546875" style="17" bestFit="1" customWidth="1"/>
    <col min="11268" max="11268" width="12.42578125" style="17" customWidth="1"/>
    <col min="11269" max="11269" width="10.28515625" style="17" customWidth="1"/>
    <col min="11270" max="11270" width="10.140625" style="17" bestFit="1" customWidth="1"/>
    <col min="11271" max="11271" width="10.42578125" style="17" bestFit="1" customWidth="1"/>
    <col min="11272" max="11272" width="15" style="17" bestFit="1" customWidth="1"/>
    <col min="11273" max="11273" width="9.42578125" style="17" bestFit="1" customWidth="1"/>
    <col min="11274" max="11274" width="13" style="17" bestFit="1" customWidth="1"/>
    <col min="11275" max="11275" width="16.28515625" style="17" customWidth="1"/>
    <col min="11276" max="11276" width="14" style="17" bestFit="1" customWidth="1"/>
    <col min="11277" max="11277" width="17.85546875" style="17" bestFit="1" customWidth="1"/>
    <col min="11278" max="11278" width="9.140625" style="17"/>
    <col min="11279" max="11279" width="15.7109375" style="17" bestFit="1" customWidth="1"/>
    <col min="11280" max="11280" width="11" style="17" customWidth="1"/>
    <col min="11281" max="11281" width="10.28515625" style="17" customWidth="1"/>
    <col min="11282" max="11282" width="13.85546875" style="17" customWidth="1"/>
    <col min="11283" max="11520" width="9.140625" style="17"/>
    <col min="11521" max="11521" width="12.7109375" style="17" customWidth="1"/>
    <col min="11522" max="11522" width="43" style="17" bestFit="1" customWidth="1"/>
    <col min="11523" max="11523" width="12.85546875" style="17" bestFit="1" customWidth="1"/>
    <col min="11524" max="11524" width="12.42578125" style="17" customWidth="1"/>
    <col min="11525" max="11525" width="10.28515625" style="17" customWidth="1"/>
    <col min="11526" max="11526" width="10.140625" style="17" bestFit="1" customWidth="1"/>
    <col min="11527" max="11527" width="10.42578125" style="17" bestFit="1" customWidth="1"/>
    <col min="11528" max="11528" width="15" style="17" bestFit="1" customWidth="1"/>
    <col min="11529" max="11529" width="9.42578125" style="17" bestFit="1" customWidth="1"/>
    <col min="11530" max="11530" width="13" style="17" bestFit="1" customWidth="1"/>
    <col min="11531" max="11531" width="16.28515625" style="17" customWidth="1"/>
    <col min="11532" max="11532" width="14" style="17" bestFit="1" customWidth="1"/>
    <col min="11533" max="11533" width="17.85546875" style="17" bestFit="1" customWidth="1"/>
    <col min="11534" max="11534" width="9.140625" style="17"/>
    <col min="11535" max="11535" width="15.7109375" style="17" bestFit="1" customWidth="1"/>
    <col min="11536" max="11536" width="11" style="17" customWidth="1"/>
    <col min="11537" max="11537" width="10.28515625" style="17" customWidth="1"/>
    <col min="11538" max="11538" width="13.85546875" style="17" customWidth="1"/>
    <col min="11539" max="11776" width="9.140625" style="17"/>
    <col min="11777" max="11777" width="12.7109375" style="17" customWidth="1"/>
    <col min="11778" max="11778" width="43" style="17" bestFit="1" customWidth="1"/>
    <col min="11779" max="11779" width="12.85546875" style="17" bestFit="1" customWidth="1"/>
    <col min="11780" max="11780" width="12.42578125" style="17" customWidth="1"/>
    <col min="11781" max="11781" width="10.28515625" style="17" customWidth="1"/>
    <col min="11782" max="11782" width="10.140625" style="17" bestFit="1" customWidth="1"/>
    <col min="11783" max="11783" width="10.42578125" style="17" bestFit="1" customWidth="1"/>
    <col min="11784" max="11784" width="15" style="17" bestFit="1" customWidth="1"/>
    <col min="11785" max="11785" width="9.42578125" style="17" bestFit="1" customWidth="1"/>
    <col min="11786" max="11786" width="13" style="17" bestFit="1" customWidth="1"/>
    <col min="11787" max="11787" width="16.28515625" style="17" customWidth="1"/>
    <col min="11788" max="11788" width="14" style="17" bestFit="1" customWidth="1"/>
    <col min="11789" max="11789" width="17.85546875" style="17" bestFit="1" customWidth="1"/>
    <col min="11790" max="11790" width="9.140625" style="17"/>
    <col min="11791" max="11791" width="15.7109375" style="17" bestFit="1" customWidth="1"/>
    <col min="11792" max="11792" width="11" style="17" customWidth="1"/>
    <col min="11793" max="11793" width="10.28515625" style="17" customWidth="1"/>
    <col min="11794" max="11794" width="13.85546875" style="17" customWidth="1"/>
    <col min="11795" max="12032" width="9.140625" style="17"/>
    <col min="12033" max="12033" width="12.7109375" style="17" customWidth="1"/>
    <col min="12034" max="12034" width="43" style="17" bestFit="1" customWidth="1"/>
    <col min="12035" max="12035" width="12.85546875" style="17" bestFit="1" customWidth="1"/>
    <col min="12036" max="12036" width="12.42578125" style="17" customWidth="1"/>
    <col min="12037" max="12037" width="10.28515625" style="17" customWidth="1"/>
    <col min="12038" max="12038" width="10.140625" style="17" bestFit="1" customWidth="1"/>
    <col min="12039" max="12039" width="10.42578125" style="17" bestFit="1" customWidth="1"/>
    <col min="12040" max="12040" width="15" style="17" bestFit="1" customWidth="1"/>
    <col min="12041" max="12041" width="9.42578125" style="17" bestFit="1" customWidth="1"/>
    <col min="12042" max="12042" width="13" style="17" bestFit="1" customWidth="1"/>
    <col min="12043" max="12043" width="16.28515625" style="17" customWidth="1"/>
    <col min="12044" max="12044" width="14" style="17" bestFit="1" customWidth="1"/>
    <col min="12045" max="12045" width="17.85546875" style="17" bestFit="1" customWidth="1"/>
    <col min="12046" max="12046" width="9.140625" style="17"/>
    <col min="12047" max="12047" width="15.7109375" style="17" bestFit="1" customWidth="1"/>
    <col min="12048" max="12048" width="11" style="17" customWidth="1"/>
    <col min="12049" max="12049" width="10.28515625" style="17" customWidth="1"/>
    <col min="12050" max="12050" width="13.85546875" style="17" customWidth="1"/>
    <col min="12051" max="12288" width="9.140625" style="17"/>
    <col min="12289" max="12289" width="12.7109375" style="17" customWidth="1"/>
    <col min="12290" max="12290" width="43" style="17" bestFit="1" customWidth="1"/>
    <col min="12291" max="12291" width="12.85546875" style="17" bestFit="1" customWidth="1"/>
    <col min="12292" max="12292" width="12.42578125" style="17" customWidth="1"/>
    <col min="12293" max="12293" width="10.28515625" style="17" customWidth="1"/>
    <col min="12294" max="12294" width="10.140625" style="17" bestFit="1" customWidth="1"/>
    <col min="12295" max="12295" width="10.42578125" style="17" bestFit="1" customWidth="1"/>
    <col min="12296" max="12296" width="15" style="17" bestFit="1" customWidth="1"/>
    <col min="12297" max="12297" width="9.42578125" style="17" bestFit="1" customWidth="1"/>
    <col min="12298" max="12298" width="13" style="17" bestFit="1" customWidth="1"/>
    <col min="12299" max="12299" width="16.28515625" style="17" customWidth="1"/>
    <col min="12300" max="12300" width="14" style="17" bestFit="1" customWidth="1"/>
    <col min="12301" max="12301" width="17.85546875" style="17" bestFit="1" customWidth="1"/>
    <col min="12302" max="12302" width="9.140625" style="17"/>
    <col min="12303" max="12303" width="15.7109375" style="17" bestFit="1" customWidth="1"/>
    <col min="12304" max="12304" width="11" style="17" customWidth="1"/>
    <col min="12305" max="12305" width="10.28515625" style="17" customWidth="1"/>
    <col min="12306" max="12306" width="13.85546875" style="17" customWidth="1"/>
    <col min="12307" max="12544" width="9.140625" style="17"/>
    <col min="12545" max="12545" width="12.7109375" style="17" customWidth="1"/>
    <col min="12546" max="12546" width="43" style="17" bestFit="1" customWidth="1"/>
    <col min="12547" max="12547" width="12.85546875" style="17" bestFit="1" customWidth="1"/>
    <col min="12548" max="12548" width="12.42578125" style="17" customWidth="1"/>
    <col min="12549" max="12549" width="10.28515625" style="17" customWidth="1"/>
    <col min="12550" max="12550" width="10.140625" style="17" bestFit="1" customWidth="1"/>
    <col min="12551" max="12551" width="10.42578125" style="17" bestFit="1" customWidth="1"/>
    <col min="12552" max="12552" width="15" style="17" bestFit="1" customWidth="1"/>
    <col min="12553" max="12553" width="9.42578125" style="17" bestFit="1" customWidth="1"/>
    <col min="12554" max="12554" width="13" style="17" bestFit="1" customWidth="1"/>
    <col min="12555" max="12555" width="16.28515625" style="17" customWidth="1"/>
    <col min="12556" max="12556" width="14" style="17" bestFit="1" customWidth="1"/>
    <col min="12557" max="12557" width="17.85546875" style="17" bestFit="1" customWidth="1"/>
    <col min="12558" max="12558" width="9.140625" style="17"/>
    <col min="12559" max="12559" width="15.7109375" style="17" bestFit="1" customWidth="1"/>
    <col min="12560" max="12560" width="11" style="17" customWidth="1"/>
    <col min="12561" max="12561" width="10.28515625" style="17" customWidth="1"/>
    <col min="12562" max="12562" width="13.85546875" style="17" customWidth="1"/>
    <col min="12563" max="12800" width="9.140625" style="17"/>
    <col min="12801" max="12801" width="12.7109375" style="17" customWidth="1"/>
    <col min="12802" max="12802" width="43" style="17" bestFit="1" customWidth="1"/>
    <col min="12803" max="12803" width="12.85546875" style="17" bestFit="1" customWidth="1"/>
    <col min="12804" max="12804" width="12.42578125" style="17" customWidth="1"/>
    <col min="12805" max="12805" width="10.28515625" style="17" customWidth="1"/>
    <col min="12806" max="12806" width="10.140625" style="17" bestFit="1" customWidth="1"/>
    <col min="12807" max="12807" width="10.42578125" style="17" bestFit="1" customWidth="1"/>
    <col min="12808" max="12808" width="15" style="17" bestFit="1" customWidth="1"/>
    <col min="12809" max="12809" width="9.42578125" style="17" bestFit="1" customWidth="1"/>
    <col min="12810" max="12810" width="13" style="17" bestFit="1" customWidth="1"/>
    <col min="12811" max="12811" width="16.28515625" style="17" customWidth="1"/>
    <col min="12812" max="12812" width="14" style="17" bestFit="1" customWidth="1"/>
    <col min="12813" max="12813" width="17.85546875" style="17" bestFit="1" customWidth="1"/>
    <col min="12814" max="12814" width="9.140625" style="17"/>
    <col min="12815" max="12815" width="15.7109375" style="17" bestFit="1" customWidth="1"/>
    <col min="12816" max="12816" width="11" style="17" customWidth="1"/>
    <col min="12817" max="12817" width="10.28515625" style="17" customWidth="1"/>
    <col min="12818" max="12818" width="13.85546875" style="17" customWidth="1"/>
    <col min="12819" max="13056" width="9.140625" style="17"/>
    <col min="13057" max="13057" width="12.7109375" style="17" customWidth="1"/>
    <col min="13058" max="13058" width="43" style="17" bestFit="1" customWidth="1"/>
    <col min="13059" max="13059" width="12.85546875" style="17" bestFit="1" customWidth="1"/>
    <col min="13060" max="13060" width="12.42578125" style="17" customWidth="1"/>
    <col min="13061" max="13061" width="10.28515625" style="17" customWidth="1"/>
    <col min="13062" max="13062" width="10.140625" style="17" bestFit="1" customWidth="1"/>
    <col min="13063" max="13063" width="10.42578125" style="17" bestFit="1" customWidth="1"/>
    <col min="13064" max="13064" width="15" style="17" bestFit="1" customWidth="1"/>
    <col min="13065" max="13065" width="9.42578125" style="17" bestFit="1" customWidth="1"/>
    <col min="13066" max="13066" width="13" style="17" bestFit="1" customWidth="1"/>
    <col min="13067" max="13067" width="16.28515625" style="17" customWidth="1"/>
    <col min="13068" max="13068" width="14" style="17" bestFit="1" customWidth="1"/>
    <col min="13069" max="13069" width="17.85546875" style="17" bestFit="1" customWidth="1"/>
    <col min="13070" max="13070" width="9.140625" style="17"/>
    <col min="13071" max="13071" width="15.7109375" style="17" bestFit="1" customWidth="1"/>
    <col min="13072" max="13072" width="11" style="17" customWidth="1"/>
    <col min="13073" max="13073" width="10.28515625" style="17" customWidth="1"/>
    <col min="13074" max="13074" width="13.85546875" style="17" customWidth="1"/>
    <col min="13075" max="13312" width="9.140625" style="17"/>
    <col min="13313" max="13313" width="12.7109375" style="17" customWidth="1"/>
    <col min="13314" max="13314" width="43" style="17" bestFit="1" customWidth="1"/>
    <col min="13315" max="13315" width="12.85546875" style="17" bestFit="1" customWidth="1"/>
    <col min="13316" max="13316" width="12.42578125" style="17" customWidth="1"/>
    <col min="13317" max="13317" width="10.28515625" style="17" customWidth="1"/>
    <col min="13318" max="13318" width="10.140625" style="17" bestFit="1" customWidth="1"/>
    <col min="13319" max="13319" width="10.42578125" style="17" bestFit="1" customWidth="1"/>
    <col min="13320" max="13320" width="15" style="17" bestFit="1" customWidth="1"/>
    <col min="13321" max="13321" width="9.42578125" style="17" bestFit="1" customWidth="1"/>
    <col min="13322" max="13322" width="13" style="17" bestFit="1" customWidth="1"/>
    <col min="13323" max="13323" width="16.28515625" style="17" customWidth="1"/>
    <col min="13324" max="13324" width="14" style="17" bestFit="1" customWidth="1"/>
    <col min="13325" max="13325" width="17.85546875" style="17" bestFit="1" customWidth="1"/>
    <col min="13326" max="13326" width="9.140625" style="17"/>
    <col min="13327" max="13327" width="15.7109375" style="17" bestFit="1" customWidth="1"/>
    <col min="13328" max="13328" width="11" style="17" customWidth="1"/>
    <col min="13329" max="13329" width="10.28515625" style="17" customWidth="1"/>
    <col min="13330" max="13330" width="13.85546875" style="17" customWidth="1"/>
    <col min="13331" max="13568" width="9.140625" style="17"/>
    <col min="13569" max="13569" width="12.7109375" style="17" customWidth="1"/>
    <col min="13570" max="13570" width="43" style="17" bestFit="1" customWidth="1"/>
    <col min="13571" max="13571" width="12.85546875" style="17" bestFit="1" customWidth="1"/>
    <col min="13572" max="13572" width="12.42578125" style="17" customWidth="1"/>
    <col min="13573" max="13573" width="10.28515625" style="17" customWidth="1"/>
    <col min="13574" max="13574" width="10.140625" style="17" bestFit="1" customWidth="1"/>
    <col min="13575" max="13575" width="10.42578125" style="17" bestFit="1" customWidth="1"/>
    <col min="13576" max="13576" width="15" style="17" bestFit="1" customWidth="1"/>
    <col min="13577" max="13577" width="9.42578125" style="17" bestFit="1" customWidth="1"/>
    <col min="13578" max="13578" width="13" style="17" bestFit="1" customWidth="1"/>
    <col min="13579" max="13579" width="16.28515625" style="17" customWidth="1"/>
    <col min="13580" max="13580" width="14" style="17" bestFit="1" customWidth="1"/>
    <col min="13581" max="13581" width="17.85546875" style="17" bestFit="1" customWidth="1"/>
    <col min="13582" max="13582" width="9.140625" style="17"/>
    <col min="13583" max="13583" width="15.7109375" style="17" bestFit="1" customWidth="1"/>
    <col min="13584" max="13584" width="11" style="17" customWidth="1"/>
    <col min="13585" max="13585" width="10.28515625" style="17" customWidth="1"/>
    <col min="13586" max="13586" width="13.85546875" style="17" customWidth="1"/>
    <col min="13587" max="13824" width="9.140625" style="17"/>
    <col min="13825" max="13825" width="12.7109375" style="17" customWidth="1"/>
    <col min="13826" max="13826" width="43" style="17" bestFit="1" customWidth="1"/>
    <col min="13827" max="13827" width="12.85546875" style="17" bestFit="1" customWidth="1"/>
    <col min="13828" max="13828" width="12.42578125" style="17" customWidth="1"/>
    <col min="13829" max="13829" width="10.28515625" style="17" customWidth="1"/>
    <col min="13830" max="13830" width="10.140625" style="17" bestFit="1" customWidth="1"/>
    <col min="13831" max="13831" width="10.42578125" style="17" bestFit="1" customWidth="1"/>
    <col min="13832" max="13832" width="15" style="17" bestFit="1" customWidth="1"/>
    <col min="13833" max="13833" width="9.42578125" style="17" bestFit="1" customWidth="1"/>
    <col min="13834" max="13834" width="13" style="17" bestFit="1" customWidth="1"/>
    <col min="13835" max="13835" width="16.28515625" style="17" customWidth="1"/>
    <col min="13836" max="13836" width="14" style="17" bestFit="1" customWidth="1"/>
    <col min="13837" max="13837" width="17.85546875" style="17" bestFit="1" customWidth="1"/>
    <col min="13838" max="13838" width="9.140625" style="17"/>
    <col min="13839" max="13839" width="15.7109375" style="17" bestFit="1" customWidth="1"/>
    <col min="13840" max="13840" width="11" style="17" customWidth="1"/>
    <col min="13841" max="13841" width="10.28515625" style="17" customWidth="1"/>
    <col min="13842" max="13842" width="13.85546875" style="17" customWidth="1"/>
    <col min="13843" max="14080" width="9.140625" style="17"/>
    <col min="14081" max="14081" width="12.7109375" style="17" customWidth="1"/>
    <col min="14082" max="14082" width="43" style="17" bestFit="1" customWidth="1"/>
    <col min="14083" max="14083" width="12.85546875" style="17" bestFit="1" customWidth="1"/>
    <col min="14084" max="14084" width="12.42578125" style="17" customWidth="1"/>
    <col min="14085" max="14085" width="10.28515625" style="17" customWidth="1"/>
    <col min="14086" max="14086" width="10.140625" style="17" bestFit="1" customWidth="1"/>
    <col min="14087" max="14087" width="10.42578125" style="17" bestFit="1" customWidth="1"/>
    <col min="14088" max="14088" width="15" style="17" bestFit="1" customWidth="1"/>
    <col min="14089" max="14089" width="9.42578125" style="17" bestFit="1" customWidth="1"/>
    <col min="14090" max="14090" width="13" style="17" bestFit="1" customWidth="1"/>
    <col min="14091" max="14091" width="16.28515625" style="17" customWidth="1"/>
    <col min="14092" max="14092" width="14" style="17" bestFit="1" customWidth="1"/>
    <col min="14093" max="14093" width="17.85546875" style="17" bestFit="1" customWidth="1"/>
    <col min="14094" max="14094" width="9.140625" style="17"/>
    <col min="14095" max="14095" width="15.7109375" style="17" bestFit="1" customWidth="1"/>
    <col min="14096" max="14096" width="11" style="17" customWidth="1"/>
    <col min="14097" max="14097" width="10.28515625" style="17" customWidth="1"/>
    <col min="14098" max="14098" width="13.85546875" style="17" customWidth="1"/>
    <col min="14099" max="14336" width="9.140625" style="17"/>
    <col min="14337" max="14337" width="12.7109375" style="17" customWidth="1"/>
    <col min="14338" max="14338" width="43" style="17" bestFit="1" customWidth="1"/>
    <col min="14339" max="14339" width="12.85546875" style="17" bestFit="1" customWidth="1"/>
    <col min="14340" max="14340" width="12.42578125" style="17" customWidth="1"/>
    <col min="14341" max="14341" width="10.28515625" style="17" customWidth="1"/>
    <col min="14342" max="14342" width="10.140625" style="17" bestFit="1" customWidth="1"/>
    <col min="14343" max="14343" width="10.42578125" style="17" bestFit="1" customWidth="1"/>
    <col min="14344" max="14344" width="15" style="17" bestFit="1" customWidth="1"/>
    <col min="14345" max="14345" width="9.42578125" style="17" bestFit="1" customWidth="1"/>
    <col min="14346" max="14346" width="13" style="17" bestFit="1" customWidth="1"/>
    <col min="14347" max="14347" width="16.28515625" style="17" customWidth="1"/>
    <col min="14348" max="14348" width="14" style="17" bestFit="1" customWidth="1"/>
    <col min="14349" max="14349" width="17.85546875" style="17" bestFit="1" customWidth="1"/>
    <col min="14350" max="14350" width="9.140625" style="17"/>
    <col min="14351" max="14351" width="15.7109375" style="17" bestFit="1" customWidth="1"/>
    <col min="14352" max="14352" width="11" style="17" customWidth="1"/>
    <col min="14353" max="14353" width="10.28515625" style="17" customWidth="1"/>
    <col min="14354" max="14354" width="13.85546875" style="17" customWidth="1"/>
    <col min="14355" max="14592" width="9.140625" style="17"/>
    <col min="14593" max="14593" width="12.7109375" style="17" customWidth="1"/>
    <col min="14594" max="14594" width="43" style="17" bestFit="1" customWidth="1"/>
    <col min="14595" max="14595" width="12.85546875" style="17" bestFit="1" customWidth="1"/>
    <col min="14596" max="14596" width="12.42578125" style="17" customWidth="1"/>
    <col min="14597" max="14597" width="10.28515625" style="17" customWidth="1"/>
    <col min="14598" max="14598" width="10.140625" style="17" bestFit="1" customWidth="1"/>
    <col min="14599" max="14599" width="10.42578125" style="17" bestFit="1" customWidth="1"/>
    <col min="14600" max="14600" width="15" style="17" bestFit="1" customWidth="1"/>
    <col min="14601" max="14601" width="9.42578125" style="17" bestFit="1" customWidth="1"/>
    <col min="14602" max="14602" width="13" style="17" bestFit="1" customWidth="1"/>
    <col min="14603" max="14603" width="16.28515625" style="17" customWidth="1"/>
    <col min="14604" max="14604" width="14" style="17" bestFit="1" customWidth="1"/>
    <col min="14605" max="14605" width="17.85546875" style="17" bestFit="1" customWidth="1"/>
    <col min="14606" max="14606" width="9.140625" style="17"/>
    <col min="14607" max="14607" width="15.7109375" style="17" bestFit="1" customWidth="1"/>
    <col min="14608" max="14608" width="11" style="17" customWidth="1"/>
    <col min="14609" max="14609" width="10.28515625" style="17" customWidth="1"/>
    <col min="14610" max="14610" width="13.85546875" style="17" customWidth="1"/>
    <col min="14611" max="14848" width="9.140625" style="17"/>
    <col min="14849" max="14849" width="12.7109375" style="17" customWidth="1"/>
    <col min="14850" max="14850" width="43" style="17" bestFit="1" customWidth="1"/>
    <col min="14851" max="14851" width="12.85546875" style="17" bestFit="1" customWidth="1"/>
    <col min="14852" max="14852" width="12.42578125" style="17" customWidth="1"/>
    <col min="14853" max="14853" width="10.28515625" style="17" customWidth="1"/>
    <col min="14854" max="14854" width="10.140625" style="17" bestFit="1" customWidth="1"/>
    <col min="14855" max="14855" width="10.42578125" style="17" bestFit="1" customWidth="1"/>
    <col min="14856" max="14856" width="15" style="17" bestFit="1" customWidth="1"/>
    <col min="14857" max="14857" width="9.42578125" style="17" bestFit="1" customWidth="1"/>
    <col min="14858" max="14858" width="13" style="17" bestFit="1" customWidth="1"/>
    <col min="14859" max="14859" width="16.28515625" style="17" customWidth="1"/>
    <col min="14860" max="14860" width="14" style="17" bestFit="1" customWidth="1"/>
    <col min="14861" max="14861" width="17.85546875" style="17" bestFit="1" customWidth="1"/>
    <col min="14862" max="14862" width="9.140625" style="17"/>
    <col min="14863" max="14863" width="15.7109375" style="17" bestFit="1" customWidth="1"/>
    <col min="14864" max="14864" width="11" style="17" customWidth="1"/>
    <col min="14865" max="14865" width="10.28515625" style="17" customWidth="1"/>
    <col min="14866" max="14866" width="13.85546875" style="17" customWidth="1"/>
    <col min="14867" max="15104" width="9.140625" style="17"/>
    <col min="15105" max="15105" width="12.7109375" style="17" customWidth="1"/>
    <col min="15106" max="15106" width="43" style="17" bestFit="1" customWidth="1"/>
    <col min="15107" max="15107" width="12.85546875" style="17" bestFit="1" customWidth="1"/>
    <col min="15108" max="15108" width="12.42578125" style="17" customWidth="1"/>
    <col min="15109" max="15109" width="10.28515625" style="17" customWidth="1"/>
    <col min="15110" max="15110" width="10.140625" style="17" bestFit="1" customWidth="1"/>
    <col min="15111" max="15111" width="10.42578125" style="17" bestFit="1" customWidth="1"/>
    <col min="15112" max="15112" width="15" style="17" bestFit="1" customWidth="1"/>
    <col min="15113" max="15113" width="9.42578125" style="17" bestFit="1" customWidth="1"/>
    <col min="15114" max="15114" width="13" style="17" bestFit="1" customWidth="1"/>
    <col min="15115" max="15115" width="16.28515625" style="17" customWidth="1"/>
    <col min="15116" max="15116" width="14" style="17" bestFit="1" customWidth="1"/>
    <col min="15117" max="15117" width="17.85546875" style="17" bestFit="1" customWidth="1"/>
    <col min="15118" max="15118" width="9.140625" style="17"/>
    <col min="15119" max="15119" width="15.7109375" style="17" bestFit="1" customWidth="1"/>
    <col min="15120" max="15120" width="11" style="17" customWidth="1"/>
    <col min="15121" max="15121" width="10.28515625" style="17" customWidth="1"/>
    <col min="15122" max="15122" width="13.85546875" style="17" customWidth="1"/>
    <col min="15123" max="15360" width="9.140625" style="17"/>
    <col min="15361" max="15361" width="12.7109375" style="17" customWidth="1"/>
    <col min="15362" max="15362" width="43" style="17" bestFit="1" customWidth="1"/>
    <col min="15363" max="15363" width="12.85546875" style="17" bestFit="1" customWidth="1"/>
    <col min="15364" max="15364" width="12.42578125" style="17" customWidth="1"/>
    <col min="15365" max="15365" width="10.28515625" style="17" customWidth="1"/>
    <col min="15366" max="15366" width="10.140625" style="17" bestFit="1" customWidth="1"/>
    <col min="15367" max="15367" width="10.42578125" style="17" bestFit="1" customWidth="1"/>
    <col min="15368" max="15368" width="15" style="17" bestFit="1" customWidth="1"/>
    <col min="15369" max="15369" width="9.42578125" style="17" bestFit="1" customWidth="1"/>
    <col min="15370" max="15370" width="13" style="17" bestFit="1" customWidth="1"/>
    <col min="15371" max="15371" width="16.28515625" style="17" customWidth="1"/>
    <col min="15372" max="15372" width="14" style="17" bestFit="1" customWidth="1"/>
    <col min="15373" max="15373" width="17.85546875" style="17" bestFit="1" customWidth="1"/>
    <col min="15374" max="15374" width="9.140625" style="17"/>
    <col min="15375" max="15375" width="15.7109375" style="17" bestFit="1" customWidth="1"/>
    <col min="15376" max="15376" width="11" style="17" customWidth="1"/>
    <col min="15377" max="15377" width="10.28515625" style="17" customWidth="1"/>
    <col min="15378" max="15378" width="13.85546875" style="17" customWidth="1"/>
    <col min="15379" max="15616" width="9.140625" style="17"/>
    <col min="15617" max="15617" width="12.7109375" style="17" customWidth="1"/>
    <col min="15618" max="15618" width="43" style="17" bestFit="1" customWidth="1"/>
    <col min="15619" max="15619" width="12.85546875" style="17" bestFit="1" customWidth="1"/>
    <col min="15620" max="15620" width="12.42578125" style="17" customWidth="1"/>
    <col min="15621" max="15621" width="10.28515625" style="17" customWidth="1"/>
    <col min="15622" max="15622" width="10.140625" style="17" bestFit="1" customWidth="1"/>
    <col min="15623" max="15623" width="10.42578125" style="17" bestFit="1" customWidth="1"/>
    <col min="15624" max="15624" width="15" style="17" bestFit="1" customWidth="1"/>
    <col min="15625" max="15625" width="9.42578125" style="17" bestFit="1" customWidth="1"/>
    <col min="15626" max="15626" width="13" style="17" bestFit="1" customWidth="1"/>
    <col min="15627" max="15627" width="16.28515625" style="17" customWidth="1"/>
    <col min="15628" max="15628" width="14" style="17" bestFit="1" customWidth="1"/>
    <col min="15629" max="15629" width="17.85546875" style="17" bestFit="1" customWidth="1"/>
    <col min="15630" max="15630" width="9.140625" style="17"/>
    <col min="15631" max="15631" width="15.7109375" style="17" bestFit="1" customWidth="1"/>
    <col min="15632" max="15632" width="11" style="17" customWidth="1"/>
    <col min="15633" max="15633" width="10.28515625" style="17" customWidth="1"/>
    <col min="15634" max="15634" width="13.85546875" style="17" customWidth="1"/>
    <col min="15635" max="15872" width="9.140625" style="17"/>
    <col min="15873" max="15873" width="12.7109375" style="17" customWidth="1"/>
    <col min="15874" max="15874" width="43" style="17" bestFit="1" customWidth="1"/>
    <col min="15875" max="15875" width="12.85546875" style="17" bestFit="1" customWidth="1"/>
    <col min="15876" max="15876" width="12.42578125" style="17" customWidth="1"/>
    <col min="15877" max="15877" width="10.28515625" style="17" customWidth="1"/>
    <col min="15878" max="15878" width="10.140625" style="17" bestFit="1" customWidth="1"/>
    <col min="15879" max="15879" width="10.42578125" style="17" bestFit="1" customWidth="1"/>
    <col min="15880" max="15880" width="15" style="17" bestFit="1" customWidth="1"/>
    <col min="15881" max="15881" width="9.42578125" style="17" bestFit="1" customWidth="1"/>
    <col min="15882" max="15882" width="13" style="17" bestFit="1" customWidth="1"/>
    <col min="15883" max="15883" width="16.28515625" style="17" customWidth="1"/>
    <col min="15884" max="15884" width="14" style="17" bestFit="1" customWidth="1"/>
    <col min="15885" max="15885" width="17.85546875" style="17" bestFit="1" customWidth="1"/>
    <col min="15886" max="15886" width="9.140625" style="17"/>
    <col min="15887" max="15887" width="15.7109375" style="17" bestFit="1" customWidth="1"/>
    <col min="15888" max="15888" width="11" style="17" customWidth="1"/>
    <col min="15889" max="15889" width="10.28515625" style="17" customWidth="1"/>
    <col min="15890" max="15890" width="13.85546875" style="17" customWidth="1"/>
    <col min="15891" max="16128" width="9.140625" style="17"/>
    <col min="16129" max="16129" width="12.7109375" style="17" customWidth="1"/>
    <col min="16130" max="16130" width="43" style="17" bestFit="1" customWidth="1"/>
    <col min="16131" max="16131" width="12.85546875" style="17" bestFit="1" customWidth="1"/>
    <col min="16132" max="16132" width="12.42578125" style="17" customWidth="1"/>
    <col min="16133" max="16133" width="10.28515625" style="17" customWidth="1"/>
    <col min="16134" max="16134" width="10.140625" style="17" bestFit="1" customWidth="1"/>
    <col min="16135" max="16135" width="10.42578125" style="17" bestFit="1" customWidth="1"/>
    <col min="16136" max="16136" width="15" style="17" bestFit="1" customWidth="1"/>
    <col min="16137" max="16137" width="9.42578125" style="17" bestFit="1" customWidth="1"/>
    <col min="16138" max="16138" width="13" style="17" bestFit="1" customWidth="1"/>
    <col min="16139" max="16139" width="16.28515625" style="17" customWidth="1"/>
    <col min="16140" max="16140" width="14" style="17" bestFit="1" customWidth="1"/>
    <col min="16141" max="16141" width="17.85546875" style="17" bestFit="1" customWidth="1"/>
    <col min="16142" max="16142" width="9.140625" style="17"/>
    <col min="16143" max="16143" width="15.7109375" style="17" bestFit="1" customWidth="1"/>
    <col min="16144" max="16144" width="11" style="17" customWidth="1"/>
    <col min="16145" max="16145" width="10.28515625" style="17" customWidth="1"/>
    <col min="16146" max="16146" width="13.85546875" style="17" customWidth="1"/>
    <col min="16147" max="16384" width="9.140625" style="17"/>
  </cols>
  <sheetData>
    <row r="1" spans="1:18" s="2" customFormat="1" ht="20.25" x14ac:dyDescent="0.3">
      <c r="A1" s="1" t="s">
        <v>100</v>
      </c>
      <c r="L1" s="3"/>
      <c r="M1" s="4"/>
      <c r="O1" s="5"/>
      <c r="P1" s="5"/>
      <c r="Q1" s="5"/>
      <c r="R1" s="5"/>
    </row>
    <row r="2" spans="1:18" ht="15" customHeight="1" x14ac:dyDescent="0.2">
      <c r="I2" s="18"/>
      <c r="J2" s="18"/>
      <c r="K2" s="18"/>
      <c r="L2" s="18"/>
      <c r="O2" s="19"/>
      <c r="P2" s="20"/>
      <c r="Q2" s="20"/>
      <c r="R2" s="19"/>
    </row>
    <row r="3" spans="1:18" x14ac:dyDescent="0.2">
      <c r="A3" s="21"/>
      <c r="B3" s="22"/>
      <c r="C3" s="21"/>
      <c r="D3" s="23" t="s">
        <v>26</v>
      </c>
      <c r="E3" s="21" t="s">
        <v>23</v>
      </c>
      <c r="G3" s="24"/>
      <c r="J3" s="25"/>
    </row>
    <row r="4" spans="1:18" x14ac:dyDescent="0.2">
      <c r="A4" s="26"/>
      <c r="B4" s="19" t="s">
        <v>1</v>
      </c>
      <c r="C4" s="27">
        <v>0.82499999999999996</v>
      </c>
      <c r="D4" s="77">
        <v>1596691.0430682406</v>
      </c>
      <c r="E4" s="16">
        <f>D4/1000000*3.6</f>
        <v>5.7480877550456659</v>
      </c>
      <c r="F4" s="30"/>
      <c r="G4" s="31"/>
      <c r="H4" s="19"/>
      <c r="I4" s="116"/>
      <c r="J4" s="31"/>
      <c r="K4" s="19"/>
    </row>
    <row r="5" spans="1:18" x14ac:dyDescent="0.2">
      <c r="A5" s="26"/>
      <c r="B5" s="19" t="s">
        <v>2</v>
      </c>
      <c r="C5" s="27">
        <f>1-C4</f>
        <v>0.17500000000000004</v>
      </c>
      <c r="D5" s="77">
        <v>338692.03943871782</v>
      </c>
      <c r="E5" s="16">
        <f t="shared" ref="E5:E16" si="0">D5/1000000*3.6</f>
        <v>1.2192913419793843</v>
      </c>
      <c r="F5" s="30"/>
      <c r="G5" s="31"/>
      <c r="H5" s="32"/>
      <c r="I5" s="33"/>
      <c r="J5" s="31"/>
      <c r="K5" s="19"/>
    </row>
    <row r="6" spans="1:18" x14ac:dyDescent="0.2">
      <c r="A6" s="26"/>
      <c r="B6" s="19" t="s">
        <v>3</v>
      </c>
      <c r="C6" s="27">
        <v>0.82499999999999996</v>
      </c>
      <c r="D6" s="28">
        <v>64517.949354518358</v>
      </c>
      <c r="E6" s="16">
        <f t="shared" si="0"/>
        <v>0.23226461767626611</v>
      </c>
      <c r="F6" s="30"/>
      <c r="G6" s="31"/>
      <c r="H6" s="19"/>
      <c r="I6" s="76"/>
      <c r="J6" s="31"/>
      <c r="K6" s="19"/>
    </row>
    <row r="7" spans="1:18" x14ac:dyDescent="0.2">
      <c r="A7" s="26"/>
      <c r="B7" s="19" t="s">
        <v>4</v>
      </c>
      <c r="C7" s="27">
        <v>0.17499999999999999</v>
      </c>
      <c r="D7" s="28">
        <v>13685.62562065541</v>
      </c>
      <c r="E7" s="16">
        <f t="shared" si="0"/>
        <v>4.9268252234359482E-2</v>
      </c>
      <c r="F7" s="30"/>
      <c r="G7" s="31"/>
      <c r="H7" s="19"/>
      <c r="I7" s="34"/>
      <c r="J7" s="31"/>
      <c r="K7" s="32"/>
    </row>
    <row r="8" spans="1:18" ht="12.75" customHeight="1" x14ac:dyDescent="0.2">
      <c r="A8" s="26">
        <v>3</v>
      </c>
      <c r="B8" s="19" t="s">
        <v>5</v>
      </c>
      <c r="C8" s="26"/>
      <c r="D8" s="28">
        <v>4705413.3425178677</v>
      </c>
      <c r="E8" s="29">
        <f t="shared" si="0"/>
        <v>16.939488033064322</v>
      </c>
      <c r="F8" s="35"/>
      <c r="G8" s="19"/>
      <c r="H8" s="36"/>
      <c r="I8" s="75"/>
      <c r="J8" s="34"/>
      <c r="K8" s="32"/>
    </row>
    <row r="9" spans="1:18" x14ac:dyDescent="0.2">
      <c r="A9" s="26">
        <v>4</v>
      </c>
      <c r="B9" s="19" t="s">
        <v>0</v>
      </c>
      <c r="C9" s="26"/>
      <c r="D9" s="28">
        <v>1621000</v>
      </c>
      <c r="E9" s="29">
        <f t="shared" si="0"/>
        <v>5.8356000000000003</v>
      </c>
      <c r="F9" s="30"/>
      <c r="G9" s="19"/>
      <c r="H9" s="36"/>
      <c r="I9" s="19"/>
      <c r="J9" s="34"/>
      <c r="K9" s="32"/>
    </row>
    <row r="10" spans="1:18" ht="12.75" customHeight="1" x14ac:dyDescent="0.2">
      <c r="A10" s="26">
        <v>5</v>
      </c>
      <c r="B10" s="19" t="s">
        <v>6</v>
      </c>
      <c r="C10" s="26"/>
      <c r="D10" s="28">
        <v>0</v>
      </c>
      <c r="E10" s="29">
        <f t="shared" si="0"/>
        <v>0</v>
      </c>
      <c r="F10" s="30"/>
      <c r="G10" s="31"/>
      <c r="H10" s="19"/>
      <c r="I10" s="34"/>
      <c r="J10" s="34"/>
      <c r="K10" s="19"/>
    </row>
    <row r="11" spans="1:18" x14ac:dyDescent="0.2">
      <c r="A11" s="26">
        <v>6</v>
      </c>
      <c r="B11" s="19" t="s">
        <v>7</v>
      </c>
      <c r="C11" s="26"/>
      <c r="D11" s="28">
        <v>1487000</v>
      </c>
      <c r="E11" s="29">
        <f t="shared" si="0"/>
        <v>5.3532000000000002</v>
      </c>
      <c r="F11" s="30"/>
      <c r="G11" s="31"/>
      <c r="H11" s="19"/>
      <c r="I11" s="34"/>
      <c r="J11" s="34"/>
      <c r="K11" s="24"/>
    </row>
    <row r="12" spans="1:18" x14ac:dyDescent="0.2">
      <c r="A12" s="26">
        <v>7</v>
      </c>
      <c r="B12" s="19" t="s">
        <v>8</v>
      </c>
      <c r="C12" s="26"/>
      <c r="D12" s="28">
        <v>924000</v>
      </c>
      <c r="E12" s="29">
        <f t="shared" si="0"/>
        <v>3.3264</v>
      </c>
      <c r="F12" s="30"/>
      <c r="G12" s="31"/>
      <c r="H12" s="19"/>
      <c r="I12" s="34"/>
      <c r="J12" s="74"/>
      <c r="K12" s="24"/>
    </row>
    <row r="13" spans="1:18" x14ac:dyDescent="0.2">
      <c r="A13" s="26">
        <v>8</v>
      </c>
      <c r="B13" s="19" t="s">
        <v>9</v>
      </c>
      <c r="C13" s="26"/>
      <c r="D13" s="28">
        <v>1736000</v>
      </c>
      <c r="E13" s="29">
        <f t="shared" si="0"/>
        <v>6.2496</v>
      </c>
      <c r="F13" s="30"/>
      <c r="G13" s="31"/>
      <c r="H13" s="19"/>
      <c r="I13" s="34"/>
      <c r="J13" s="34"/>
    </row>
    <row r="14" spans="1:18" x14ac:dyDescent="0.2">
      <c r="A14" s="26">
        <v>9</v>
      </c>
      <c r="B14" s="19" t="s">
        <v>10</v>
      </c>
      <c r="C14" s="26"/>
      <c r="D14" s="28">
        <v>83000</v>
      </c>
      <c r="E14" s="29">
        <f t="shared" si="0"/>
        <v>0.29880000000000001</v>
      </c>
      <c r="F14" s="30"/>
      <c r="G14" s="31"/>
      <c r="H14" s="19"/>
      <c r="I14" s="34"/>
      <c r="J14" s="34"/>
    </row>
    <row r="15" spans="1:18" x14ac:dyDescent="0.2">
      <c r="A15" s="26">
        <v>10</v>
      </c>
      <c r="B15" s="19" t="s">
        <v>11</v>
      </c>
      <c r="C15" s="26"/>
      <c r="D15" s="28">
        <v>935000</v>
      </c>
      <c r="E15" s="29">
        <f t="shared" si="0"/>
        <v>3.3660000000000001</v>
      </c>
      <c r="F15" s="30"/>
      <c r="G15" s="31"/>
      <c r="H15" s="19"/>
      <c r="I15" s="34"/>
      <c r="J15" s="34"/>
    </row>
    <row r="16" spans="1:18" x14ac:dyDescent="0.2">
      <c r="A16" s="26">
        <v>11</v>
      </c>
      <c r="B16" s="19" t="s">
        <v>12</v>
      </c>
      <c r="C16" s="26"/>
      <c r="D16" s="28">
        <v>0</v>
      </c>
      <c r="E16" s="16">
        <f t="shared" si="0"/>
        <v>0</v>
      </c>
      <c r="F16" s="30"/>
      <c r="G16" s="31"/>
      <c r="H16" s="19"/>
      <c r="I16" s="34"/>
      <c r="J16" s="34"/>
    </row>
    <row r="17" spans="1:11" x14ac:dyDescent="0.2">
      <c r="A17" s="21" t="s">
        <v>13</v>
      </c>
      <c r="B17" s="22"/>
      <c r="C17" s="21"/>
      <c r="D17" s="37">
        <f>SUM(D4:D16)</f>
        <v>13505000</v>
      </c>
      <c r="E17" s="38">
        <f>D17/1000000*3.6</f>
        <v>48.618000000000002</v>
      </c>
      <c r="F17" s="30"/>
      <c r="G17" s="39"/>
      <c r="H17" s="39"/>
      <c r="I17" s="39"/>
      <c r="J17" s="19"/>
    </row>
    <row r="18" spans="1:11" x14ac:dyDescent="0.2">
      <c r="A18" s="19"/>
      <c r="B18" s="19"/>
      <c r="C18" s="19"/>
      <c r="D18" s="32"/>
      <c r="E18" s="40"/>
      <c r="G18" s="41"/>
      <c r="H18" s="42"/>
      <c r="I18" s="42"/>
      <c r="J18" s="42"/>
      <c r="K18" s="43"/>
    </row>
    <row r="20" spans="1:11" x14ac:dyDescent="0.2">
      <c r="C20" s="17" t="s">
        <v>14</v>
      </c>
    </row>
    <row r="21" spans="1:11" x14ac:dyDescent="0.2">
      <c r="B21" s="44" t="s">
        <v>15</v>
      </c>
      <c r="C21" s="45" t="s">
        <v>16</v>
      </c>
      <c r="D21" s="45" t="s">
        <v>17</v>
      </c>
      <c r="E21" s="45" t="s">
        <v>18</v>
      </c>
      <c r="F21" s="46" t="s">
        <v>19</v>
      </c>
    </row>
    <row r="22" spans="1:11" x14ac:dyDescent="0.2">
      <c r="B22" s="47" t="s">
        <v>5</v>
      </c>
      <c r="C22" s="48">
        <v>0.155</v>
      </c>
      <c r="D22" s="48">
        <v>0.155</v>
      </c>
      <c r="E22" s="48">
        <v>0.183</v>
      </c>
      <c r="F22" s="49">
        <v>0.50700000000000001</v>
      </c>
    </row>
    <row r="23" spans="1:11" x14ac:dyDescent="0.2">
      <c r="B23" s="47" t="s">
        <v>0</v>
      </c>
      <c r="C23" s="50"/>
      <c r="D23" s="51">
        <v>0.15</v>
      </c>
      <c r="E23" s="51">
        <v>0.03</v>
      </c>
      <c r="F23" s="52">
        <v>0.82</v>
      </c>
    </row>
    <row r="24" spans="1:11" x14ac:dyDescent="0.2">
      <c r="B24" s="47" t="s">
        <v>6</v>
      </c>
      <c r="C24" s="50"/>
      <c r="D24" s="51">
        <v>0.15</v>
      </c>
      <c r="E24" s="51">
        <v>0.03</v>
      </c>
      <c r="F24" s="52">
        <v>0.82</v>
      </c>
    </row>
    <row r="25" spans="1:11" x14ac:dyDescent="0.2">
      <c r="B25" s="47" t="s">
        <v>28</v>
      </c>
      <c r="C25" s="50"/>
      <c r="D25" s="51">
        <v>0.25</v>
      </c>
      <c r="E25" s="51">
        <v>0.28000000000000003</v>
      </c>
      <c r="F25" s="52">
        <v>0.47</v>
      </c>
    </row>
    <row r="26" spans="1:11" x14ac:dyDescent="0.2">
      <c r="B26" s="47" t="s">
        <v>8</v>
      </c>
      <c r="C26" s="50"/>
      <c r="D26" s="51">
        <v>0.25</v>
      </c>
      <c r="E26" s="51">
        <v>0.28000000000000003</v>
      </c>
      <c r="F26" s="52">
        <v>0.47</v>
      </c>
    </row>
    <row r="27" spans="1:11" x14ac:dyDescent="0.2">
      <c r="B27" s="47" t="s">
        <v>20</v>
      </c>
      <c r="C27" s="50"/>
      <c r="D27" s="51">
        <v>0.27</v>
      </c>
      <c r="E27" s="51">
        <v>0</v>
      </c>
      <c r="F27" s="52">
        <v>0.73</v>
      </c>
    </row>
    <row r="28" spans="1:11" x14ac:dyDescent="0.2">
      <c r="B28" s="47" t="s">
        <v>10</v>
      </c>
      <c r="C28" s="50"/>
      <c r="D28" s="51">
        <v>0.06</v>
      </c>
      <c r="E28" s="51">
        <v>0.08</v>
      </c>
      <c r="F28" s="52">
        <v>0.86</v>
      </c>
    </row>
    <row r="29" spans="1:11" x14ac:dyDescent="0.2">
      <c r="B29" s="47" t="s">
        <v>11</v>
      </c>
      <c r="C29" s="50"/>
      <c r="D29" s="51">
        <v>0.06</v>
      </c>
      <c r="E29" s="51">
        <v>0.08</v>
      </c>
      <c r="F29" s="52">
        <v>0.86</v>
      </c>
    </row>
    <row r="30" spans="1:11" x14ac:dyDescent="0.2">
      <c r="B30" s="53"/>
      <c r="C30" s="19"/>
      <c r="D30" s="19"/>
      <c r="E30" s="19"/>
      <c r="F30" s="54"/>
    </row>
    <row r="31" spans="1:11" x14ac:dyDescent="0.2">
      <c r="B31" s="55" t="s">
        <v>21</v>
      </c>
      <c r="C31" s="56">
        <v>0.44</v>
      </c>
      <c r="D31" s="56">
        <v>0.5</v>
      </c>
      <c r="E31" s="56">
        <v>1.5</v>
      </c>
      <c r="F31" s="57">
        <v>0.85</v>
      </c>
    </row>
    <row r="34" spans="1:6" x14ac:dyDescent="0.2">
      <c r="C34" s="17" t="s">
        <v>51</v>
      </c>
    </row>
    <row r="35" spans="1:6" x14ac:dyDescent="0.2">
      <c r="B35" s="21"/>
      <c r="C35" s="21" t="str">
        <f>$C$21</f>
        <v>Elkomfur</v>
      </c>
      <c r="D35" s="21" t="str">
        <f>$D$21</f>
        <v>Belysning</v>
      </c>
      <c r="E35" s="21" t="str">
        <f>$E$21</f>
        <v>Køle-maskiner, Elkomkompressorer</v>
      </c>
      <c r="F35" s="21" t="str">
        <f>$F$21</f>
        <v>Motorer, mv</v>
      </c>
    </row>
    <row r="36" spans="1:6" x14ac:dyDescent="0.2">
      <c r="B36" s="58" t="s">
        <v>5</v>
      </c>
      <c r="C36" s="59">
        <f>$D$8*$C$22*C$31</f>
        <v>320909.18995971855</v>
      </c>
      <c r="D36" s="59">
        <f>$D$8*$D$22*D$31</f>
        <v>364669.53404513473</v>
      </c>
      <c r="E36" s="59">
        <f>$D$8*$E$22*E$31</f>
        <v>1291635.9625211547</v>
      </c>
      <c r="F36" s="59">
        <f>$D$8*$F$22*F$31</f>
        <v>2027797.879958075</v>
      </c>
    </row>
    <row r="37" spans="1:6" x14ac:dyDescent="0.2">
      <c r="B37" s="58" t="s">
        <v>20</v>
      </c>
      <c r="C37" s="59"/>
      <c r="D37" s="59">
        <f>$D$13*$D$27*D$31</f>
        <v>234360.00000000003</v>
      </c>
      <c r="E37" s="59">
        <f>$D$13*$E$27*E$31</f>
        <v>0</v>
      </c>
      <c r="F37" s="59">
        <f>$D$13*$F$27*F$31</f>
        <v>1077188</v>
      </c>
    </row>
    <row r="38" spans="1:6" x14ac:dyDescent="0.2">
      <c r="B38" s="58" t="s">
        <v>8</v>
      </c>
      <c r="C38" s="59"/>
      <c r="D38" s="59">
        <f>$D$12*$D$26*D$31</f>
        <v>115500</v>
      </c>
      <c r="E38" s="59">
        <f>$D$12*$E$26*E$31</f>
        <v>388080.00000000006</v>
      </c>
      <c r="F38" s="59">
        <f>$D$12*$F$26*F$31</f>
        <v>369138</v>
      </c>
    </row>
    <row r="39" spans="1:6" x14ac:dyDescent="0.2">
      <c r="B39" s="58" t="s">
        <v>28</v>
      </c>
      <c r="C39" s="59"/>
      <c r="D39" s="59">
        <f>$D$11*$D$25*D$31</f>
        <v>185875</v>
      </c>
      <c r="E39" s="59">
        <f>$D$11*$E$25*E$31</f>
        <v>624540.00000000012</v>
      </c>
      <c r="F39" s="59">
        <f>$D$11*$F$25*F$31</f>
        <v>594056.5</v>
      </c>
    </row>
    <row r="40" spans="1:6" x14ac:dyDescent="0.2">
      <c r="B40" s="58" t="s">
        <v>10</v>
      </c>
      <c r="C40" s="59"/>
      <c r="D40" s="59">
        <f>$D$14*$D$28*D$31</f>
        <v>2490</v>
      </c>
      <c r="E40" s="59">
        <f>$D$14*$E$28*E$31</f>
        <v>9960</v>
      </c>
      <c r="F40" s="59">
        <f>$D$14*$F$28*F$31</f>
        <v>60673</v>
      </c>
    </row>
    <row r="41" spans="1:6" x14ac:dyDescent="0.2">
      <c r="B41" s="58" t="s">
        <v>11</v>
      </c>
      <c r="C41" s="59"/>
      <c r="D41" s="59">
        <f>$D$15*$D$29*D$31</f>
        <v>28050</v>
      </c>
      <c r="E41" s="59">
        <f>$D$15*$E$29*E$31</f>
        <v>112200</v>
      </c>
      <c r="F41" s="59">
        <f>$D$15*$F$29*F$31</f>
        <v>683485</v>
      </c>
    </row>
    <row r="42" spans="1:6" x14ac:dyDescent="0.2">
      <c r="B42" s="58" t="s">
        <v>6</v>
      </c>
      <c r="C42" s="59"/>
      <c r="D42" s="59">
        <f>$D$10*$D$24*D$31</f>
        <v>0</v>
      </c>
      <c r="E42" s="59">
        <f>$D$10*$E$24*E$31</f>
        <v>0</v>
      </c>
      <c r="F42" s="59">
        <f>$D$10*$F$24*F$31</f>
        <v>0</v>
      </c>
    </row>
    <row r="43" spans="1:6" x14ac:dyDescent="0.2">
      <c r="B43" s="58" t="s">
        <v>0</v>
      </c>
      <c r="C43" s="59"/>
      <c r="D43" s="59">
        <f>$D$9*$D$23*D$31</f>
        <v>121575</v>
      </c>
      <c r="E43" s="59">
        <f>$D$9*$E$23*E$31</f>
        <v>72945</v>
      </c>
      <c r="F43" s="59">
        <f>$D$9*$F$23*F$31</f>
        <v>1129837</v>
      </c>
    </row>
    <row r="46" spans="1:6" x14ac:dyDescent="0.2">
      <c r="C46" s="17" t="s">
        <v>22</v>
      </c>
    </row>
    <row r="47" spans="1:6" x14ac:dyDescent="0.2">
      <c r="B47" s="7"/>
      <c r="C47" s="7" t="str">
        <f>$C$21</f>
        <v>Elkomfur</v>
      </c>
      <c r="D47" s="7" t="str">
        <f>$D$21</f>
        <v>Belysning</v>
      </c>
      <c r="E47" s="7" t="str">
        <f>$E$21</f>
        <v>Køle-maskiner, Elkomkompressorer</v>
      </c>
      <c r="F47" s="7" t="str">
        <f>$F$21</f>
        <v>Motorer, mv</v>
      </c>
    </row>
    <row r="48" spans="1:6" x14ac:dyDescent="0.2">
      <c r="A48" s="17">
        <v>1</v>
      </c>
      <c r="B48" s="8" t="s">
        <v>5</v>
      </c>
      <c r="C48" s="9">
        <f>$D$8*$C$22*C$31/1000000*3.6</f>
        <v>1.1552730838549869</v>
      </c>
      <c r="D48" s="9">
        <f>$D$8*$D$22*D$31/1000000*3.6</f>
        <v>1.3128103225624852</v>
      </c>
      <c r="E48" s="9">
        <f>$D$8*$E$22*E$31/1000000*3.6</f>
        <v>4.6498894650761571</v>
      </c>
      <c r="F48" s="9">
        <f>$D$8*$F$22*F$31/1000000*3.6</f>
        <v>7.3000723678490695</v>
      </c>
    </row>
    <row r="49" spans="1:6" x14ac:dyDescent="0.2">
      <c r="A49" s="17">
        <v>2</v>
      </c>
      <c r="B49" s="8" t="s">
        <v>20</v>
      </c>
      <c r="C49" s="9"/>
      <c r="D49" s="9">
        <f>$D$13*$D$27*D$31/1000000*3.6</f>
        <v>0.84369600000000011</v>
      </c>
      <c r="E49" s="9">
        <f>$D$13*$E$27*E$31/1000000*3.6</f>
        <v>0</v>
      </c>
      <c r="F49" s="9">
        <f>$D$13*$F$27*F$31/1000000*3.6</f>
        <v>3.8778768000000001</v>
      </c>
    </row>
    <row r="50" spans="1:6" x14ac:dyDescent="0.2">
      <c r="A50" s="17">
        <v>3</v>
      </c>
      <c r="B50" s="8" t="s">
        <v>8</v>
      </c>
      <c r="C50" s="9"/>
      <c r="D50" s="9">
        <f>$D$12*$D$26*D$31/1000000*3.6</f>
        <v>0.4158</v>
      </c>
      <c r="E50" s="9">
        <f>$D$12*$E$26*E$31/1000000*3.6</f>
        <v>1.3970880000000001</v>
      </c>
      <c r="F50" s="9">
        <f>$D$12*$F$26*F$31/1000000*3.6</f>
        <v>1.3288968000000001</v>
      </c>
    </row>
    <row r="51" spans="1:6" x14ac:dyDescent="0.2">
      <c r="A51" s="17">
        <v>4</v>
      </c>
      <c r="B51" s="8" t="s">
        <v>28</v>
      </c>
      <c r="C51" s="9"/>
      <c r="D51" s="9">
        <f>$D$11*$D$25*D$31/1000000*3.6</f>
        <v>0.66915000000000002</v>
      </c>
      <c r="E51" s="9">
        <f>$D$11*$E$25*E$31/1000000*3.6</f>
        <v>2.2483440000000003</v>
      </c>
      <c r="F51" s="9">
        <f>$D$11*$F$25*F$31/1000000*3.6</f>
        <v>2.1386034</v>
      </c>
    </row>
    <row r="52" spans="1:6" x14ac:dyDescent="0.2">
      <c r="A52" s="17">
        <v>5</v>
      </c>
      <c r="B52" s="8" t="s">
        <v>10</v>
      </c>
      <c r="C52" s="9"/>
      <c r="D52" s="9">
        <f>$D$14*$D$28*D$31/1000000*3.6</f>
        <v>8.9639999999999997E-3</v>
      </c>
      <c r="E52" s="9">
        <f>$D$14*$E$28*E$31/1000000*3.6</f>
        <v>3.5855999999999999E-2</v>
      </c>
      <c r="F52" s="9">
        <f>$D$14*$F$28*F$31/1000000*3.6</f>
        <v>0.2184228</v>
      </c>
    </row>
    <row r="53" spans="1:6" x14ac:dyDescent="0.2">
      <c r="A53" s="17">
        <v>6</v>
      </c>
      <c r="B53" s="8" t="s">
        <v>11</v>
      </c>
      <c r="C53" s="9"/>
      <c r="D53" s="9">
        <f>$D$15*$D$29*D$31/1000000*3.6</f>
        <v>0.10098</v>
      </c>
      <c r="E53" s="9">
        <f>$D$15*$E$29*E$31/1000000*3.6</f>
        <v>0.40392</v>
      </c>
      <c r="F53" s="9">
        <f>$D$15*$F$29*F$31/1000000*3.6</f>
        <v>2.4605459999999999</v>
      </c>
    </row>
    <row r="54" spans="1:6" x14ac:dyDescent="0.2">
      <c r="A54" s="17">
        <v>7</v>
      </c>
      <c r="B54" s="8" t="s">
        <v>6</v>
      </c>
      <c r="C54" s="9"/>
      <c r="D54" s="9">
        <f>$D$10*$D$24*D$31/1000000*3.6</f>
        <v>0</v>
      </c>
      <c r="E54" s="9">
        <f>$D$10*$E$24*E$31/1000000*3.6</f>
        <v>0</v>
      </c>
      <c r="F54" s="9">
        <f>$D$10*$F$24*F$31/1000000*3.6</f>
        <v>0</v>
      </c>
    </row>
    <row r="55" spans="1:6" x14ac:dyDescent="0.2">
      <c r="A55" s="17">
        <v>8</v>
      </c>
      <c r="B55" s="8" t="s">
        <v>0</v>
      </c>
      <c r="C55" s="9"/>
      <c r="D55" s="9">
        <f>$D$9*$D$23*D$31/1000000*3.6</f>
        <v>0.43767</v>
      </c>
      <c r="E55" s="9">
        <f>$D$9*$E$23*E$31/1000000*3.6</f>
        <v>0.262602</v>
      </c>
      <c r="F55" s="9">
        <f>$D$9*$F$23*F$31/1000000*3.6</f>
        <v>4.0674131999999998</v>
      </c>
    </row>
    <row r="56" spans="1:6" x14ac:dyDescent="0.2">
      <c r="B56" s="6"/>
      <c r="C56" s="6"/>
      <c r="D56" s="6"/>
      <c r="E56" s="6"/>
      <c r="F56" s="6"/>
    </row>
    <row r="62" spans="1:6" x14ac:dyDescent="0.2">
      <c r="C62" s="17" t="s">
        <v>36</v>
      </c>
    </row>
    <row r="63" spans="1:6" x14ac:dyDescent="0.2">
      <c r="B63" s="253"/>
      <c r="C63" s="252" t="s">
        <v>26</v>
      </c>
      <c r="D63" s="252" t="s">
        <v>27</v>
      </c>
      <c r="E63" s="252" t="s">
        <v>50</v>
      </c>
      <c r="F63" s="252" t="s">
        <v>23</v>
      </c>
    </row>
    <row r="64" spans="1:6" x14ac:dyDescent="0.2">
      <c r="B64" s="254"/>
      <c r="C64" s="252"/>
      <c r="D64" s="252"/>
      <c r="E64" s="252"/>
      <c r="F64" s="252"/>
    </row>
    <row r="65" spans="1:9" x14ac:dyDescent="0.2">
      <c r="A65" s="17">
        <v>1100</v>
      </c>
      <c r="B65" s="53" t="s">
        <v>29</v>
      </c>
      <c r="C65" s="60">
        <v>324000</v>
      </c>
      <c r="D65" s="61">
        <v>85</v>
      </c>
      <c r="E65" s="62">
        <f>C65/D65</f>
        <v>3811.7647058823532</v>
      </c>
      <c r="F65" s="63">
        <f t="shared" ref="F65:F84" si="1">C65/1000000*3.6</f>
        <v>1.1664000000000001</v>
      </c>
    </row>
    <row r="66" spans="1:9" x14ac:dyDescent="0.2">
      <c r="A66" s="17">
        <v>1200</v>
      </c>
      <c r="B66" s="53" t="s">
        <v>30</v>
      </c>
      <c r="C66" s="64">
        <v>4290000</v>
      </c>
      <c r="D66" s="65">
        <v>1149</v>
      </c>
      <c r="E66" s="66">
        <f>C66/D66</f>
        <v>3733.6814621409922</v>
      </c>
      <c r="F66" s="67">
        <f t="shared" si="1"/>
        <v>15.444000000000001</v>
      </c>
    </row>
    <row r="67" spans="1:9" x14ac:dyDescent="0.2">
      <c r="A67" s="17">
        <v>1300</v>
      </c>
      <c r="B67" s="53" t="s">
        <v>31</v>
      </c>
      <c r="C67" s="64">
        <v>2105000</v>
      </c>
      <c r="D67" s="65">
        <v>959</v>
      </c>
      <c r="E67" s="66">
        <f t="shared" ref="E67:E83" si="2">C67/D67</f>
        <v>2194.9947862356621</v>
      </c>
      <c r="F67" s="67">
        <f t="shared" si="1"/>
        <v>7.5780000000000003</v>
      </c>
      <c r="I67" s="73"/>
    </row>
    <row r="68" spans="1:9" x14ac:dyDescent="0.2">
      <c r="A68" s="17">
        <v>2100</v>
      </c>
      <c r="B68" s="53" t="s">
        <v>32</v>
      </c>
      <c r="C68" s="64">
        <v>1621000</v>
      </c>
      <c r="D68" s="65">
        <v>203</v>
      </c>
      <c r="E68" s="66">
        <f t="shared" si="2"/>
        <v>7985.2216748768469</v>
      </c>
      <c r="F68" s="67">
        <f t="shared" si="1"/>
        <v>5.8356000000000003</v>
      </c>
    </row>
    <row r="69" spans="1:9" x14ac:dyDescent="0.2">
      <c r="A69" s="17">
        <v>2200</v>
      </c>
      <c r="B69" s="53" t="s">
        <v>33</v>
      </c>
      <c r="C69" s="64">
        <v>0</v>
      </c>
      <c r="D69" s="65">
        <v>0</v>
      </c>
      <c r="E69" s="66">
        <v>0</v>
      </c>
      <c r="F69" s="67">
        <f t="shared" si="1"/>
        <v>0</v>
      </c>
    </row>
    <row r="70" spans="1:9" x14ac:dyDescent="0.2">
      <c r="A70" s="17">
        <v>3100</v>
      </c>
      <c r="B70" s="53" t="s">
        <v>34</v>
      </c>
      <c r="C70" s="64">
        <v>816000</v>
      </c>
      <c r="D70" s="65">
        <v>7</v>
      </c>
      <c r="E70" s="66">
        <f t="shared" si="2"/>
        <v>116571.42857142857</v>
      </c>
      <c r="F70" s="67">
        <f t="shared" si="1"/>
        <v>2.9375999999999998</v>
      </c>
    </row>
    <row r="71" spans="1:9" x14ac:dyDescent="0.2">
      <c r="A71" s="17">
        <v>3200</v>
      </c>
      <c r="B71" s="53" t="s">
        <v>35</v>
      </c>
      <c r="C71" s="64">
        <v>38000</v>
      </c>
      <c r="D71" s="65">
        <v>6</v>
      </c>
      <c r="E71" s="66">
        <f t="shared" si="2"/>
        <v>6333.333333333333</v>
      </c>
      <c r="F71" s="67">
        <f t="shared" si="1"/>
        <v>0.1368</v>
      </c>
    </row>
    <row r="72" spans="1:9" x14ac:dyDescent="0.2">
      <c r="A72" s="17">
        <v>3300</v>
      </c>
      <c r="B72" s="53" t="s">
        <v>37</v>
      </c>
      <c r="C72" s="64">
        <v>41000</v>
      </c>
      <c r="D72" s="65">
        <v>6</v>
      </c>
      <c r="E72" s="66">
        <f t="shared" si="2"/>
        <v>6833.333333333333</v>
      </c>
      <c r="F72" s="67">
        <f t="shared" si="1"/>
        <v>0.14760000000000001</v>
      </c>
    </row>
    <row r="73" spans="1:9" x14ac:dyDescent="0.2">
      <c r="A73" s="17">
        <v>3400</v>
      </c>
      <c r="B73" s="53" t="s">
        <v>38</v>
      </c>
      <c r="C73" s="64">
        <v>0</v>
      </c>
      <c r="D73" s="65">
        <v>0</v>
      </c>
      <c r="E73" s="66">
        <v>0</v>
      </c>
      <c r="F73" s="67">
        <f t="shared" si="1"/>
        <v>0</v>
      </c>
    </row>
    <row r="74" spans="1:9" x14ac:dyDescent="0.2">
      <c r="A74" s="17">
        <v>3500</v>
      </c>
      <c r="B74" s="53" t="s">
        <v>39</v>
      </c>
      <c r="C74" s="64">
        <v>0</v>
      </c>
      <c r="D74" s="65">
        <v>0</v>
      </c>
      <c r="E74" s="66">
        <v>0</v>
      </c>
      <c r="F74" s="67">
        <f t="shared" si="1"/>
        <v>0</v>
      </c>
    </row>
    <row r="75" spans="1:9" x14ac:dyDescent="0.2">
      <c r="A75" s="17">
        <v>3600</v>
      </c>
      <c r="B75" s="53" t="s">
        <v>40</v>
      </c>
      <c r="C75" s="64">
        <v>40000</v>
      </c>
      <c r="D75" s="65">
        <v>5</v>
      </c>
      <c r="E75" s="66">
        <f t="shared" si="2"/>
        <v>8000</v>
      </c>
      <c r="F75" s="67">
        <f t="shared" si="1"/>
        <v>0.14400000000000002</v>
      </c>
    </row>
    <row r="76" spans="1:9" x14ac:dyDescent="0.2">
      <c r="A76" s="17">
        <v>3700</v>
      </c>
      <c r="B76" s="53" t="s">
        <v>41</v>
      </c>
      <c r="C76" s="64">
        <v>0</v>
      </c>
      <c r="D76" s="65">
        <v>0</v>
      </c>
      <c r="E76" s="66">
        <v>0</v>
      </c>
      <c r="F76" s="67">
        <f t="shared" si="1"/>
        <v>0</v>
      </c>
    </row>
    <row r="77" spans="1:9" x14ac:dyDescent="0.2">
      <c r="A77" s="17">
        <v>3800</v>
      </c>
      <c r="B77" s="53" t="s">
        <v>42</v>
      </c>
      <c r="C77" s="64">
        <v>0</v>
      </c>
      <c r="D77" s="65">
        <v>0</v>
      </c>
      <c r="E77" s="66">
        <v>0</v>
      </c>
      <c r="F77" s="67">
        <f t="shared" si="1"/>
        <v>0</v>
      </c>
    </row>
    <row r="78" spans="1:9" x14ac:dyDescent="0.2">
      <c r="A78" s="17">
        <v>3900</v>
      </c>
      <c r="B78" s="53" t="s">
        <v>43</v>
      </c>
      <c r="C78" s="64">
        <v>0</v>
      </c>
      <c r="D78" s="65">
        <v>0</v>
      </c>
      <c r="E78" s="66">
        <v>0</v>
      </c>
      <c r="F78" s="67">
        <f t="shared" si="1"/>
        <v>0</v>
      </c>
    </row>
    <row r="79" spans="1:9" x14ac:dyDescent="0.2">
      <c r="A79" s="17">
        <v>4100</v>
      </c>
      <c r="B79" s="53" t="s">
        <v>44</v>
      </c>
      <c r="C79" s="64">
        <v>83000</v>
      </c>
      <c r="D79" s="65">
        <v>9</v>
      </c>
      <c r="E79" s="66">
        <f t="shared" si="2"/>
        <v>9222.2222222222226</v>
      </c>
      <c r="F79" s="67">
        <f t="shared" si="1"/>
        <v>0.29880000000000001</v>
      </c>
    </row>
    <row r="80" spans="1:9" x14ac:dyDescent="0.2">
      <c r="A80" s="17">
        <v>4200</v>
      </c>
      <c r="B80" s="53" t="s">
        <v>45</v>
      </c>
      <c r="C80" s="64">
        <v>1487000</v>
      </c>
      <c r="D80" s="65">
        <v>30</v>
      </c>
      <c r="E80" s="66">
        <f t="shared" si="2"/>
        <v>49566.666666666664</v>
      </c>
      <c r="F80" s="67">
        <f t="shared" si="1"/>
        <v>5.3532000000000002</v>
      </c>
    </row>
    <row r="81" spans="1:11" x14ac:dyDescent="0.2">
      <c r="A81" s="17">
        <v>4300</v>
      </c>
      <c r="B81" s="53" t="s">
        <v>46</v>
      </c>
      <c r="C81" s="64">
        <v>924000</v>
      </c>
      <c r="D81" s="65">
        <v>62</v>
      </c>
      <c r="E81" s="66">
        <f t="shared" si="2"/>
        <v>14903.225806451614</v>
      </c>
      <c r="F81" s="67">
        <f t="shared" si="1"/>
        <v>3.3264</v>
      </c>
    </row>
    <row r="82" spans="1:11" x14ac:dyDescent="0.2">
      <c r="A82" s="17">
        <v>4400</v>
      </c>
      <c r="B82" s="53" t="s">
        <v>47</v>
      </c>
      <c r="C82" s="64">
        <v>1588000</v>
      </c>
      <c r="D82" s="65">
        <v>142</v>
      </c>
      <c r="E82" s="66">
        <f t="shared" si="2"/>
        <v>11183.098591549297</v>
      </c>
      <c r="F82" s="67">
        <f t="shared" si="1"/>
        <v>5.7168000000000001</v>
      </c>
    </row>
    <row r="83" spans="1:11" x14ac:dyDescent="0.2">
      <c r="A83" s="17">
        <v>4500</v>
      </c>
      <c r="B83" s="53" t="s">
        <v>48</v>
      </c>
      <c r="C83" s="64">
        <v>148000</v>
      </c>
      <c r="D83" s="65">
        <v>13</v>
      </c>
      <c r="E83" s="66">
        <f t="shared" si="2"/>
        <v>11384.615384615385</v>
      </c>
      <c r="F83" s="67">
        <f t="shared" si="1"/>
        <v>0.53279999999999994</v>
      </c>
    </row>
    <row r="84" spans="1:11" x14ac:dyDescent="0.2">
      <c r="A84" s="17">
        <v>4600</v>
      </c>
      <c r="B84" s="68" t="s">
        <v>49</v>
      </c>
      <c r="C84" s="69">
        <v>0</v>
      </c>
      <c r="D84" s="70">
        <v>0</v>
      </c>
      <c r="E84" s="71">
        <v>0</v>
      </c>
      <c r="F84" s="72">
        <f t="shared" si="1"/>
        <v>0</v>
      </c>
    </row>
    <row r="85" spans="1:11" x14ac:dyDescent="0.2">
      <c r="B85" s="17" t="s">
        <v>13</v>
      </c>
      <c r="C85" s="73">
        <f>SUM(C65:C84)</f>
        <v>13505000</v>
      </c>
      <c r="D85" s="73">
        <f>SUM(D65:D84)</f>
        <v>2676</v>
      </c>
      <c r="E85" s="73">
        <f>C85/D85</f>
        <v>5046.711509715994</v>
      </c>
      <c r="F85" s="73">
        <f>SUM(F65:F84)</f>
        <v>48.618000000000002</v>
      </c>
      <c r="I85" s="73"/>
      <c r="J85" s="78"/>
      <c r="K85" s="73"/>
    </row>
    <row r="86" spans="1:11" x14ac:dyDescent="0.2">
      <c r="K86" s="73"/>
    </row>
  </sheetData>
  <mergeCells count="5">
    <mergeCell ref="C63:C64"/>
    <mergeCell ref="D63:D64"/>
    <mergeCell ref="E63:E64"/>
    <mergeCell ref="F63:F64"/>
    <mergeCell ref="B63:B64"/>
  </mergeCells>
  <pageMargins left="0.75" right="0.75" top="1" bottom="1" header="0" footer="0"/>
  <pageSetup paperSize="9" scale="82" fitToHeight="0" orientation="portrait" r:id="rId1"/>
  <headerFooter alignWithMargins="0"/>
  <rowBreaks count="1" manualBreakCount="1">
    <brk id="60" max="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0"/>
  <sheetViews>
    <sheetView zoomScaleNormal="100" workbookViewId="0">
      <selection activeCell="B52" sqref="B52"/>
    </sheetView>
  </sheetViews>
  <sheetFormatPr defaultRowHeight="12.75" x14ac:dyDescent="0.2"/>
  <cols>
    <col min="2" max="2" width="29.7109375" bestFit="1" customWidth="1"/>
    <col min="3" max="3" width="17.7109375" bestFit="1" customWidth="1"/>
    <col min="4" max="4" width="15" bestFit="1" customWidth="1"/>
    <col min="5" max="5" width="9.42578125" bestFit="1" customWidth="1"/>
    <col min="6" max="6" width="9" bestFit="1" customWidth="1"/>
    <col min="7" max="7" width="9.28515625" bestFit="1" customWidth="1"/>
    <col min="8" max="9" width="14.85546875" bestFit="1" customWidth="1"/>
    <col min="12" max="12" width="12" bestFit="1" customWidth="1"/>
  </cols>
  <sheetData>
    <row r="1" spans="1:9" s="11" customFormat="1" ht="20.25" x14ac:dyDescent="0.3">
      <c r="A1" s="10" t="s">
        <v>101</v>
      </c>
    </row>
    <row r="2" spans="1:9" s="15" customFormat="1" ht="12.75" customHeight="1" x14ac:dyDescent="0.3">
      <c r="A2" s="14"/>
    </row>
    <row r="3" spans="1:9" s="13" customFormat="1" ht="15" x14ac:dyDescent="0.25">
      <c r="A3" s="12" t="s">
        <v>53</v>
      </c>
    </row>
    <row r="5" spans="1:9" s="79" customFormat="1" ht="12.75" customHeight="1" x14ac:dyDescent="0.2">
      <c r="A5" s="115" t="s">
        <v>99</v>
      </c>
      <c r="B5" s="114" t="s">
        <v>52</v>
      </c>
      <c r="C5" s="115"/>
      <c r="D5" s="115" t="s">
        <v>98</v>
      </c>
      <c r="E5" s="115"/>
      <c r="F5" s="115"/>
      <c r="G5" s="115" t="s">
        <v>27</v>
      </c>
      <c r="H5"/>
      <c r="I5" s="90"/>
    </row>
    <row r="6" spans="1:9" s="79" customFormat="1" ht="12.75" customHeight="1" x14ac:dyDescent="0.2">
      <c r="A6" s="111">
        <v>1110</v>
      </c>
      <c r="B6" s="108" t="s">
        <v>54</v>
      </c>
      <c r="C6"/>
      <c r="D6">
        <v>268000</v>
      </c>
      <c r="E6" s="113"/>
      <c r="F6"/>
      <c r="G6">
        <v>71</v>
      </c>
      <c r="H6"/>
      <c r="I6" s="80"/>
    </row>
    <row r="7" spans="1:9" s="79" customFormat="1" ht="12.75" customHeight="1" x14ac:dyDescent="0.2">
      <c r="A7" s="111">
        <v>1120</v>
      </c>
      <c r="B7" s="108" t="s">
        <v>55</v>
      </c>
      <c r="C7"/>
      <c r="D7">
        <v>56000</v>
      </c>
      <c r="E7" s="113"/>
      <c r="F7"/>
      <c r="G7">
        <v>14</v>
      </c>
      <c r="H7"/>
      <c r="I7" s="80"/>
    </row>
    <row r="8" spans="1:9" s="79" customFormat="1" ht="12.75" customHeight="1" x14ac:dyDescent="0.2">
      <c r="A8" s="111">
        <v>1190</v>
      </c>
      <c r="B8" s="108" t="s">
        <v>56</v>
      </c>
      <c r="C8"/>
      <c r="D8">
        <v>0</v>
      </c>
      <c r="E8" s="113"/>
      <c r="F8"/>
      <c r="G8">
        <v>0</v>
      </c>
      <c r="H8"/>
      <c r="I8" s="80"/>
    </row>
    <row r="9" spans="1:9" s="79" customFormat="1" ht="12.75" customHeight="1" x14ac:dyDescent="0.2">
      <c r="A9" s="112">
        <v>1100</v>
      </c>
      <c r="B9" s="109" t="s">
        <v>57</v>
      </c>
      <c r="C9"/>
      <c r="D9"/>
      <c r="E9" s="113">
        <v>324000</v>
      </c>
      <c r="F9"/>
      <c r="G9"/>
      <c r="H9">
        <v>85</v>
      </c>
      <c r="I9" s="80"/>
    </row>
    <row r="10" spans="1:9" s="79" customFormat="1" ht="12.75" customHeight="1" x14ac:dyDescent="0.2">
      <c r="A10" s="111">
        <v>1210</v>
      </c>
      <c r="B10" s="108" t="s">
        <v>58</v>
      </c>
      <c r="C10"/>
      <c r="D10">
        <v>3197000</v>
      </c>
      <c r="E10" s="113"/>
      <c r="F10"/>
      <c r="G10">
        <v>1007</v>
      </c>
      <c r="H10"/>
      <c r="I10" s="80"/>
    </row>
    <row r="11" spans="1:9" s="79" customFormat="1" ht="12.75" customHeight="1" x14ac:dyDescent="0.2">
      <c r="A11" s="111">
        <v>1220</v>
      </c>
      <c r="B11" s="108" t="s">
        <v>59</v>
      </c>
      <c r="C11"/>
      <c r="D11">
        <v>964000</v>
      </c>
      <c r="E11" s="113"/>
      <c r="F11"/>
      <c r="G11">
        <v>126</v>
      </c>
      <c r="H11"/>
      <c r="I11" s="80"/>
    </row>
    <row r="12" spans="1:9" s="79" customFormat="1" ht="12.75" customHeight="1" x14ac:dyDescent="0.2">
      <c r="A12" s="111">
        <v>1230</v>
      </c>
      <c r="B12" s="108" t="s">
        <v>60</v>
      </c>
      <c r="C12"/>
      <c r="D12">
        <v>129000</v>
      </c>
      <c r="E12" s="113"/>
      <c r="F12"/>
      <c r="G12">
        <v>16</v>
      </c>
      <c r="H12"/>
      <c r="I12" s="80"/>
    </row>
    <row r="13" spans="1:9" s="79" customFormat="1" ht="12.75" customHeight="1" x14ac:dyDescent="0.2">
      <c r="A13" s="112">
        <v>1200</v>
      </c>
      <c r="B13" s="109" t="s">
        <v>61</v>
      </c>
      <c r="C13"/>
      <c r="D13"/>
      <c r="E13" s="113">
        <v>4290000</v>
      </c>
      <c r="F13"/>
      <c r="G13"/>
      <c r="H13">
        <v>1149</v>
      </c>
      <c r="I13" s="80"/>
    </row>
    <row r="14" spans="1:9" s="79" customFormat="1" ht="12.75" customHeight="1" x14ac:dyDescent="0.2">
      <c r="A14" s="111">
        <v>1300</v>
      </c>
      <c r="B14" s="108" t="s">
        <v>62</v>
      </c>
      <c r="C14"/>
      <c r="D14">
        <v>2105000</v>
      </c>
      <c r="E14" s="113"/>
      <c r="F14"/>
      <c r="G14">
        <v>959</v>
      </c>
      <c r="H14"/>
      <c r="I14" s="80"/>
    </row>
    <row r="15" spans="1:9" s="79" customFormat="1" ht="12.75" customHeight="1" x14ac:dyDescent="0.2">
      <c r="A15" s="112">
        <v>1000</v>
      </c>
      <c r="B15" s="109" t="s">
        <v>63</v>
      </c>
      <c r="C15"/>
      <c r="D15"/>
      <c r="E15" s="113">
        <v>6719000</v>
      </c>
      <c r="F15"/>
      <c r="G15"/>
      <c r="H15">
        <v>2193</v>
      </c>
      <c r="I15" s="80"/>
    </row>
    <row r="16" spans="1:9" s="79" customFormat="1" ht="12.75" customHeight="1" x14ac:dyDescent="0.2">
      <c r="A16" s="111">
        <v>2110</v>
      </c>
      <c r="B16" s="108" t="s">
        <v>64</v>
      </c>
      <c r="C16"/>
      <c r="D16">
        <v>1533000</v>
      </c>
      <c r="E16" s="113"/>
      <c r="F16"/>
      <c r="G16">
        <v>193</v>
      </c>
      <c r="H16"/>
      <c r="I16" s="80"/>
    </row>
    <row r="17" spans="1:9" s="79" customFormat="1" ht="12.75" customHeight="1" x14ac:dyDescent="0.2">
      <c r="A17" s="111">
        <v>2120</v>
      </c>
      <c r="B17" s="108" t="s">
        <v>65</v>
      </c>
      <c r="C17"/>
      <c r="D17">
        <v>88000</v>
      </c>
      <c r="E17" s="113"/>
      <c r="F17"/>
      <c r="G17">
        <v>10</v>
      </c>
      <c r="H17"/>
      <c r="I17" s="80"/>
    </row>
    <row r="18" spans="1:9" s="79" customFormat="1" ht="12.75" customHeight="1" x14ac:dyDescent="0.2">
      <c r="A18" s="111">
        <v>2150</v>
      </c>
      <c r="B18" s="108" t="s">
        <v>66</v>
      </c>
      <c r="C18"/>
      <c r="D18">
        <v>0</v>
      </c>
      <c r="E18" s="113"/>
      <c r="F18"/>
      <c r="G18">
        <v>0</v>
      </c>
      <c r="H18"/>
      <c r="I18" s="80"/>
    </row>
    <row r="19" spans="1:9" s="79" customFormat="1" ht="12.75" customHeight="1" x14ac:dyDescent="0.2">
      <c r="A19" s="112">
        <v>2100</v>
      </c>
      <c r="B19" s="109" t="s">
        <v>67</v>
      </c>
      <c r="C19"/>
      <c r="D19"/>
      <c r="E19" s="113">
        <v>1621000</v>
      </c>
      <c r="F19"/>
      <c r="G19"/>
      <c r="H19">
        <v>203</v>
      </c>
      <c r="I19" s="80"/>
    </row>
    <row r="20" spans="1:9" s="79" customFormat="1" ht="12.75" customHeight="1" x14ac:dyDescent="0.2">
      <c r="A20" s="111">
        <v>2200</v>
      </c>
      <c r="B20" s="108" t="s">
        <v>68</v>
      </c>
      <c r="C20"/>
      <c r="D20">
        <v>0</v>
      </c>
      <c r="E20" s="113"/>
      <c r="F20"/>
      <c r="G20">
        <v>0</v>
      </c>
      <c r="H20"/>
      <c r="I20" s="80"/>
    </row>
    <row r="21" spans="1:9" s="79" customFormat="1" ht="12.75" customHeight="1" x14ac:dyDescent="0.2">
      <c r="A21" s="111">
        <v>3100</v>
      </c>
      <c r="B21" s="108" t="s">
        <v>69</v>
      </c>
      <c r="C21"/>
      <c r="D21">
        <v>816000</v>
      </c>
      <c r="E21" s="113"/>
      <c r="F21"/>
      <c r="G21">
        <v>7</v>
      </c>
      <c r="H21"/>
      <c r="I21" s="80"/>
    </row>
    <row r="22" spans="1:9" s="79" customFormat="1" ht="12.75" customHeight="1" x14ac:dyDescent="0.2">
      <c r="A22" s="111">
        <v>3200</v>
      </c>
      <c r="B22" s="108" t="s">
        <v>70</v>
      </c>
      <c r="C22"/>
      <c r="D22">
        <v>38000</v>
      </c>
      <c r="E22" s="113"/>
      <c r="F22"/>
      <c r="G22">
        <v>6</v>
      </c>
      <c r="H22"/>
      <c r="I22" s="82"/>
    </row>
    <row r="23" spans="1:9" s="79" customFormat="1" ht="12.75" customHeight="1" x14ac:dyDescent="0.2">
      <c r="A23" s="111">
        <v>3300</v>
      </c>
      <c r="B23" s="108" t="s">
        <v>71</v>
      </c>
      <c r="C23"/>
      <c r="D23">
        <v>41000</v>
      </c>
      <c r="E23" s="113"/>
      <c r="F23"/>
      <c r="G23">
        <v>6</v>
      </c>
      <c r="H23"/>
      <c r="I23" s="82"/>
    </row>
    <row r="24" spans="1:9" s="79" customFormat="1" ht="12.75" customHeight="1" x14ac:dyDescent="0.2">
      <c r="A24" s="111">
        <v>3400</v>
      </c>
      <c r="B24" s="108" t="s">
        <v>72</v>
      </c>
      <c r="C24"/>
      <c r="D24">
        <v>0</v>
      </c>
      <c r="E24" s="113"/>
      <c r="F24"/>
      <c r="G24">
        <v>0</v>
      </c>
      <c r="H24"/>
      <c r="I24" s="82"/>
    </row>
    <row r="25" spans="1:9" s="79" customFormat="1" ht="12.75" customHeight="1" x14ac:dyDescent="0.2">
      <c r="A25" s="111">
        <v>3500</v>
      </c>
      <c r="B25" s="108" t="s">
        <v>73</v>
      </c>
      <c r="C25"/>
      <c r="D25">
        <v>0</v>
      </c>
      <c r="E25" s="113"/>
      <c r="F25"/>
      <c r="G25">
        <v>0</v>
      </c>
      <c r="H25"/>
      <c r="I25" s="82"/>
    </row>
    <row r="26" spans="1:9" s="79" customFormat="1" ht="12.75" customHeight="1" x14ac:dyDescent="0.2">
      <c r="A26" s="111">
        <v>3600</v>
      </c>
      <c r="B26" s="108" t="s">
        <v>74</v>
      </c>
      <c r="C26"/>
      <c r="D26">
        <v>40000</v>
      </c>
      <c r="E26" s="113"/>
      <c r="F26"/>
      <c r="G26">
        <v>5</v>
      </c>
      <c r="H26"/>
      <c r="I26" s="82"/>
    </row>
    <row r="27" spans="1:9" s="79" customFormat="1" ht="12.75" customHeight="1" x14ac:dyDescent="0.2">
      <c r="A27" s="111">
        <v>3700</v>
      </c>
      <c r="B27" s="108" t="s">
        <v>75</v>
      </c>
      <c r="C27"/>
      <c r="D27">
        <v>0</v>
      </c>
      <c r="E27" s="113"/>
      <c r="F27"/>
      <c r="G27">
        <v>0</v>
      </c>
      <c r="H27"/>
      <c r="I27" s="82"/>
    </row>
    <row r="28" spans="1:9" s="79" customFormat="1" ht="12.75" customHeight="1" x14ac:dyDescent="0.2">
      <c r="A28" s="111">
        <v>3810</v>
      </c>
      <c r="B28" s="108" t="s">
        <v>76</v>
      </c>
      <c r="C28"/>
      <c r="D28">
        <v>0</v>
      </c>
      <c r="E28" s="113"/>
      <c r="F28"/>
      <c r="G28">
        <v>0</v>
      </c>
      <c r="H28"/>
      <c r="I28" s="82"/>
    </row>
    <row r="29" spans="1:9" s="79" customFormat="1" ht="12.75" customHeight="1" x14ac:dyDescent="0.2">
      <c r="A29" s="111">
        <v>3820</v>
      </c>
      <c r="B29" s="108" t="s">
        <v>77</v>
      </c>
      <c r="C29"/>
      <c r="D29">
        <v>0</v>
      </c>
      <c r="E29" s="113"/>
      <c r="F29"/>
      <c r="G29">
        <v>0</v>
      </c>
      <c r="H29"/>
      <c r="I29" s="82"/>
    </row>
    <row r="30" spans="1:9" s="79" customFormat="1" ht="12.75" customHeight="1" x14ac:dyDescent="0.2">
      <c r="A30" s="111">
        <v>3900</v>
      </c>
      <c r="B30" s="108" t="s">
        <v>43</v>
      </c>
      <c r="C30"/>
      <c r="D30">
        <v>0</v>
      </c>
      <c r="E30" s="113"/>
      <c r="F30"/>
      <c r="G30">
        <v>0</v>
      </c>
      <c r="H30"/>
      <c r="I30" s="82"/>
    </row>
    <row r="31" spans="1:9" s="79" customFormat="1" ht="12.75" customHeight="1" x14ac:dyDescent="0.2">
      <c r="A31" s="112">
        <v>3000</v>
      </c>
      <c r="B31" s="109" t="s">
        <v>78</v>
      </c>
      <c r="C31"/>
      <c r="D31"/>
      <c r="E31" s="113">
        <v>935000</v>
      </c>
      <c r="F31"/>
      <c r="G31"/>
      <c r="H31">
        <v>24</v>
      </c>
      <c r="I31" s="82"/>
    </row>
    <row r="32" spans="1:9" s="79" customFormat="1" ht="12.75" customHeight="1" x14ac:dyDescent="0.2">
      <c r="A32" s="111">
        <v>4100</v>
      </c>
      <c r="B32" s="108" t="s">
        <v>79</v>
      </c>
      <c r="C32"/>
      <c r="D32">
        <v>83000</v>
      </c>
      <c r="E32" s="113"/>
      <c r="F32"/>
      <c r="G32">
        <v>9</v>
      </c>
      <c r="H32"/>
      <c r="I32" s="82"/>
    </row>
    <row r="33" spans="1:9" s="79" customFormat="1" ht="12.75" customHeight="1" x14ac:dyDescent="0.2">
      <c r="A33" s="111">
        <v>4210</v>
      </c>
      <c r="B33" s="108" t="s">
        <v>80</v>
      </c>
      <c r="C33"/>
      <c r="D33">
        <v>1297000</v>
      </c>
      <c r="E33" s="113"/>
      <c r="F33"/>
      <c r="G33">
        <v>23</v>
      </c>
      <c r="H33"/>
      <c r="I33" s="82"/>
    </row>
    <row r="34" spans="1:9" s="79" customFormat="1" ht="12.75" customHeight="1" x14ac:dyDescent="0.2">
      <c r="A34" s="111">
        <v>4220</v>
      </c>
      <c r="B34" s="108" t="s">
        <v>81</v>
      </c>
      <c r="C34"/>
      <c r="D34">
        <v>190000</v>
      </c>
      <c r="E34" s="113"/>
      <c r="F34"/>
      <c r="G34">
        <v>7</v>
      </c>
      <c r="H34"/>
      <c r="I34" s="82"/>
    </row>
    <row r="35" spans="1:9" s="79" customFormat="1" ht="12.75" customHeight="1" x14ac:dyDescent="0.2">
      <c r="A35" s="112">
        <v>4200</v>
      </c>
      <c r="B35" s="109" t="s">
        <v>82</v>
      </c>
      <c r="C35"/>
      <c r="D35"/>
      <c r="E35" s="113">
        <v>1487000</v>
      </c>
      <c r="F35"/>
      <c r="G35"/>
      <c r="H35">
        <v>30</v>
      </c>
      <c r="I35" s="82"/>
    </row>
    <row r="36" spans="1:9" s="79" customFormat="1" ht="12.75" customHeight="1" x14ac:dyDescent="0.2">
      <c r="A36" s="111">
        <v>4310</v>
      </c>
      <c r="B36" s="108" t="s">
        <v>83</v>
      </c>
      <c r="C36"/>
      <c r="D36">
        <v>585000</v>
      </c>
      <c r="E36" s="113"/>
      <c r="F36"/>
      <c r="G36">
        <v>29</v>
      </c>
      <c r="H36"/>
      <c r="I36" s="82"/>
    </row>
    <row r="37" spans="1:9" s="79" customFormat="1" ht="12.75" customHeight="1" x14ac:dyDescent="0.2">
      <c r="A37" s="111">
        <v>4320</v>
      </c>
      <c r="B37" s="108" t="s">
        <v>84</v>
      </c>
      <c r="C37"/>
      <c r="D37">
        <v>53000</v>
      </c>
      <c r="E37" s="113"/>
      <c r="F37"/>
      <c r="G37">
        <v>5</v>
      </c>
      <c r="H37"/>
      <c r="I37" s="82"/>
    </row>
    <row r="38" spans="1:9" s="79" customFormat="1" ht="12.75" customHeight="1" x14ac:dyDescent="0.2">
      <c r="A38" s="111">
        <v>4330</v>
      </c>
      <c r="B38" s="108" t="s">
        <v>85</v>
      </c>
      <c r="C38"/>
      <c r="D38">
        <v>286000</v>
      </c>
      <c r="E38" s="113"/>
      <c r="F38"/>
      <c r="G38">
        <v>28</v>
      </c>
      <c r="H38"/>
      <c r="I38" s="82"/>
    </row>
    <row r="39" spans="1:9" s="79" customFormat="1" ht="12.75" customHeight="1" x14ac:dyDescent="0.2">
      <c r="A39" s="112">
        <v>4300</v>
      </c>
      <c r="B39" s="109" t="s">
        <v>86</v>
      </c>
      <c r="C39"/>
      <c r="D39"/>
      <c r="E39" s="113">
        <v>924000</v>
      </c>
      <c r="F39"/>
      <c r="G39"/>
      <c r="H39">
        <v>62</v>
      </c>
      <c r="I39" s="82"/>
    </row>
    <row r="40" spans="1:9" s="79" customFormat="1" ht="12.75" customHeight="1" x14ac:dyDescent="0.2">
      <c r="A40" s="111">
        <v>4410</v>
      </c>
      <c r="B40" s="108" t="s">
        <v>87</v>
      </c>
      <c r="C40"/>
      <c r="D40">
        <v>404000</v>
      </c>
      <c r="E40" s="113"/>
      <c r="F40"/>
      <c r="G40">
        <v>9</v>
      </c>
      <c r="H40"/>
      <c r="I40" s="82"/>
    </row>
    <row r="41" spans="1:9" s="79" customFormat="1" ht="12.75" customHeight="1" x14ac:dyDescent="0.2">
      <c r="A41" s="111">
        <v>4420</v>
      </c>
      <c r="B41" s="108" t="s">
        <v>88</v>
      </c>
      <c r="C41"/>
      <c r="D41">
        <v>146000</v>
      </c>
      <c r="E41" s="113"/>
      <c r="F41"/>
      <c r="G41">
        <v>32</v>
      </c>
      <c r="H41"/>
      <c r="I41" s="82"/>
    </row>
    <row r="42" spans="1:9" s="79" customFormat="1" ht="12.75" customHeight="1" x14ac:dyDescent="0.2">
      <c r="A42" s="111">
        <v>4430</v>
      </c>
      <c r="B42" s="108" t="s">
        <v>89</v>
      </c>
      <c r="C42"/>
      <c r="D42">
        <v>95000</v>
      </c>
      <c r="E42" s="113"/>
      <c r="F42"/>
      <c r="G42">
        <v>2</v>
      </c>
      <c r="H42"/>
      <c r="I42" s="82"/>
    </row>
    <row r="43" spans="1:9" s="79" customFormat="1" ht="12.75" customHeight="1" x14ac:dyDescent="0.2">
      <c r="A43" s="111">
        <v>4440</v>
      </c>
      <c r="B43" s="108" t="s">
        <v>90</v>
      </c>
      <c r="C43"/>
      <c r="D43">
        <v>204000</v>
      </c>
      <c r="E43" s="113"/>
      <c r="F43"/>
      <c r="G43">
        <v>7</v>
      </c>
      <c r="H43"/>
      <c r="I43" s="82"/>
    </row>
    <row r="44" spans="1:9" s="79" customFormat="1" ht="12.75" customHeight="1" x14ac:dyDescent="0.2">
      <c r="A44" s="111">
        <v>4450</v>
      </c>
      <c r="B44" s="108" t="s">
        <v>91</v>
      </c>
      <c r="C44"/>
      <c r="D44">
        <v>317000</v>
      </c>
      <c r="E44" s="113"/>
      <c r="F44"/>
      <c r="G44">
        <v>65</v>
      </c>
      <c r="H44"/>
      <c r="I44" s="82"/>
    </row>
    <row r="45" spans="1:9" s="79" customFormat="1" ht="12.75" customHeight="1" x14ac:dyDescent="0.2">
      <c r="A45" s="111">
        <v>4460</v>
      </c>
      <c r="B45" s="108" t="s">
        <v>92</v>
      </c>
      <c r="C45"/>
      <c r="D45">
        <v>322000</v>
      </c>
      <c r="E45" s="113"/>
      <c r="F45"/>
      <c r="G45">
        <v>20</v>
      </c>
      <c r="H45"/>
      <c r="I45" s="82"/>
    </row>
    <row r="46" spans="1:9" s="79" customFormat="1" ht="12.75" customHeight="1" x14ac:dyDescent="0.2">
      <c r="A46" s="111">
        <v>4470</v>
      </c>
      <c r="B46" s="108" t="s">
        <v>93</v>
      </c>
      <c r="C46"/>
      <c r="D46">
        <v>100000</v>
      </c>
      <c r="E46" s="113"/>
      <c r="F46"/>
      <c r="G46">
        <v>7</v>
      </c>
      <c r="H46"/>
      <c r="I46" s="82"/>
    </row>
    <row r="47" spans="1:9" s="79" customFormat="1" ht="12.75" customHeight="1" x14ac:dyDescent="0.2">
      <c r="A47" s="112">
        <v>4400</v>
      </c>
      <c r="B47" s="109" t="s">
        <v>94</v>
      </c>
      <c r="C47"/>
      <c r="D47"/>
      <c r="E47" s="113">
        <v>1588000</v>
      </c>
      <c r="F47"/>
      <c r="G47"/>
      <c r="H47">
        <v>142</v>
      </c>
      <c r="I47" s="82"/>
    </row>
    <row r="48" spans="1:9" s="79" customFormat="1" ht="12.75" customHeight="1" x14ac:dyDescent="0.2">
      <c r="A48" s="112">
        <v>4500</v>
      </c>
      <c r="B48" s="109" t="s">
        <v>95</v>
      </c>
      <c r="C48"/>
      <c r="D48">
        <v>148000</v>
      </c>
      <c r="E48" s="113"/>
      <c r="F48"/>
      <c r="G48">
        <v>13</v>
      </c>
      <c r="H48"/>
      <c r="I48" s="82"/>
    </row>
    <row r="49" spans="1:13" s="79" customFormat="1" ht="12.75" customHeight="1" x14ac:dyDescent="0.2">
      <c r="A49" s="111">
        <v>4610</v>
      </c>
      <c r="B49" s="108" t="s">
        <v>96</v>
      </c>
      <c r="C49"/>
      <c r="D49">
        <v>0</v>
      </c>
      <c r="E49" s="113"/>
      <c r="F49"/>
      <c r="G49">
        <v>0</v>
      </c>
      <c r="H49"/>
      <c r="I49" s="82"/>
    </row>
    <row r="50" spans="1:13" s="89" customFormat="1" ht="12.75" customHeight="1" x14ac:dyDescent="0.2">
      <c r="A50" s="111">
        <v>4620</v>
      </c>
      <c r="B50" s="108" t="s">
        <v>97</v>
      </c>
      <c r="C50"/>
      <c r="D50">
        <v>0</v>
      </c>
      <c r="E50" s="113"/>
      <c r="F50"/>
      <c r="G50">
        <v>0</v>
      </c>
      <c r="H50"/>
      <c r="I50" s="99"/>
      <c r="J50" s="81"/>
      <c r="K50" s="81"/>
      <c r="M50" s="81"/>
    </row>
    <row r="51" spans="1:13" s="79" customFormat="1" ht="12.75" customHeight="1" x14ac:dyDescent="0.2">
      <c r="A51" s="109"/>
      <c r="B51" s="111"/>
      <c r="C51"/>
      <c r="D51"/>
      <c r="E51" s="113"/>
      <c r="F51"/>
      <c r="G51"/>
      <c r="H51"/>
      <c r="I51" s="82"/>
    </row>
    <row r="52" spans="1:13" s="80" customFormat="1" ht="12.75" customHeight="1" x14ac:dyDescent="0.2">
      <c r="A52" s="110"/>
      <c r="B52" s="87"/>
      <c r="C52"/>
      <c r="D52" s="76">
        <f>SUM(D6:D51)</f>
        <v>13505000</v>
      </c>
      <c r="E52"/>
      <c r="F52"/>
      <c r="G52">
        <f t="shared" ref="G52" si="0">SUM(G6:G51)</f>
        <v>2676</v>
      </c>
      <c r="H52"/>
      <c r="I52" s="92"/>
    </row>
    <row r="53" spans="1:13" s="81" customFormat="1" ht="12.75" customHeight="1" x14ac:dyDescent="0.2">
      <c r="A53" s="82"/>
      <c r="B53" s="86"/>
      <c r="C53" s="82"/>
      <c r="D53" s="83"/>
      <c r="E53" s="82"/>
      <c r="F53" s="82"/>
      <c r="G53" s="82"/>
      <c r="H53" s="86"/>
      <c r="I53" s="82"/>
    </row>
    <row r="54" spans="1:13" s="80" customFormat="1" ht="12.75" customHeight="1" x14ac:dyDescent="0.2">
      <c r="A54" s="82"/>
      <c r="B54" s="86"/>
      <c r="C54" s="82"/>
      <c r="D54" s="82"/>
      <c r="E54" s="82"/>
      <c r="F54" s="82"/>
      <c r="G54" s="82"/>
      <c r="H54" s="86"/>
      <c r="I54" s="82"/>
    </row>
    <row r="55" spans="1:13" s="80" customFormat="1" ht="12.75" customHeight="1" x14ac:dyDescent="0.2">
      <c r="A55" s="82"/>
      <c r="B55" s="86"/>
      <c r="C55" s="82"/>
      <c r="D55" s="82"/>
      <c r="E55" s="82"/>
      <c r="F55" s="82"/>
      <c r="G55" s="82"/>
      <c r="H55" s="86"/>
      <c r="I55" s="82"/>
    </row>
    <row r="56" spans="1:13" s="80" customFormat="1" ht="12.75" customHeight="1" x14ac:dyDescent="0.2">
      <c r="A56" s="93"/>
      <c r="B56" s="107"/>
      <c r="C56" s="93"/>
      <c r="D56" s="93"/>
      <c r="E56" s="93"/>
      <c r="F56" s="93"/>
      <c r="G56" s="93"/>
      <c r="H56" s="107"/>
      <c r="I56" s="82"/>
    </row>
    <row r="57" spans="1:13" s="80" customFormat="1" ht="12.75" customHeight="1" x14ac:dyDescent="0.2">
      <c r="A57" s="82"/>
      <c r="B57" s="86"/>
      <c r="C57" s="82"/>
      <c r="D57" s="82"/>
      <c r="E57" s="82"/>
      <c r="F57" s="82"/>
      <c r="G57" s="82"/>
      <c r="H57" s="86"/>
      <c r="I57" s="82"/>
    </row>
    <row r="58" spans="1:13" s="80" customFormat="1" ht="12.75" customHeight="1" x14ac:dyDescent="0.2">
      <c r="A58" s="82"/>
      <c r="B58" s="86"/>
      <c r="G58" s="82"/>
      <c r="H58" s="86"/>
      <c r="I58" s="82"/>
    </row>
    <row r="59" spans="1:13" s="80" customFormat="1" ht="12.75" customHeight="1" x14ac:dyDescent="0.2">
      <c r="A59" s="82"/>
      <c r="B59" s="86"/>
      <c r="C59" s="82"/>
      <c r="D59" s="82"/>
      <c r="E59" s="82"/>
      <c r="F59" s="82"/>
      <c r="G59" s="82"/>
      <c r="H59" s="86"/>
      <c r="I59" s="82"/>
    </row>
    <row r="60" spans="1:13" s="80" customFormat="1" ht="12.75" customHeight="1" x14ac:dyDescent="0.2">
      <c r="A60" s="82"/>
      <c r="B60" s="86"/>
      <c r="C60" s="82"/>
      <c r="D60" s="82"/>
      <c r="E60" s="82"/>
      <c r="F60" s="82"/>
      <c r="G60" s="82"/>
      <c r="H60" s="86"/>
      <c r="I60" s="82"/>
    </row>
    <row r="61" spans="1:13" s="80" customFormat="1" ht="12.75" customHeight="1" x14ac:dyDescent="0.2">
      <c r="A61" s="82"/>
      <c r="B61" s="86"/>
      <c r="C61" s="82"/>
      <c r="D61" s="82"/>
      <c r="E61" s="82"/>
      <c r="F61" s="82"/>
      <c r="G61" s="82"/>
      <c r="H61" s="86"/>
      <c r="I61" s="82"/>
    </row>
    <row r="62" spans="1:13" s="80" customFormat="1" ht="12.75" customHeight="1" x14ac:dyDescent="0.2">
      <c r="A62" s="82"/>
      <c r="B62" s="86"/>
      <c r="C62" s="82"/>
      <c r="D62" s="82"/>
      <c r="E62" s="82"/>
      <c r="F62" s="82"/>
      <c r="G62" s="82"/>
      <c r="H62" s="86"/>
      <c r="I62" s="82"/>
    </row>
    <row r="63" spans="1:13" s="80" customFormat="1" ht="12.75" customHeight="1" x14ac:dyDescent="0.2">
      <c r="A63" s="82"/>
      <c r="B63" s="86"/>
      <c r="C63" s="82"/>
      <c r="D63" s="82"/>
      <c r="E63" s="82"/>
      <c r="F63" s="82"/>
      <c r="G63" s="82"/>
      <c r="H63" s="86"/>
      <c r="I63" s="82"/>
    </row>
    <row r="64" spans="1:13" s="80" customFormat="1" ht="12.75" customHeight="1" x14ac:dyDescent="0.2">
      <c r="A64" s="82"/>
      <c r="B64" s="86"/>
      <c r="C64" s="82"/>
      <c r="D64" s="82"/>
      <c r="E64" s="82"/>
      <c r="F64" s="82"/>
      <c r="G64" s="82"/>
      <c r="H64" s="86"/>
      <c r="I64" s="82"/>
    </row>
    <row r="65" spans="1:9" s="80" customFormat="1" ht="12.75" customHeight="1" x14ac:dyDescent="0.2">
      <c r="A65" s="82"/>
      <c r="B65" s="86"/>
      <c r="C65" s="82"/>
      <c r="D65" s="82"/>
      <c r="E65" s="82"/>
      <c r="F65" s="82"/>
      <c r="G65" s="82"/>
      <c r="H65" s="86"/>
      <c r="I65" s="82"/>
    </row>
    <row r="66" spans="1:9" s="80" customFormat="1" ht="12.75" customHeight="1" x14ac:dyDescent="0.2">
      <c r="A66" s="82"/>
      <c r="B66" s="86"/>
      <c r="C66" s="82"/>
      <c r="D66" s="82"/>
      <c r="E66" s="82"/>
      <c r="F66" s="82"/>
      <c r="G66" s="82"/>
      <c r="H66" s="86"/>
      <c r="I66" s="82"/>
    </row>
    <row r="67" spans="1:9" s="80" customFormat="1" ht="12.75" customHeight="1" x14ac:dyDescent="0.2">
      <c r="A67" s="82"/>
      <c r="B67" s="86"/>
      <c r="C67" s="82"/>
      <c r="D67" s="82"/>
      <c r="E67" s="82"/>
      <c r="F67" s="82"/>
      <c r="G67" s="82"/>
      <c r="H67" s="86"/>
      <c r="I67" s="82"/>
    </row>
    <row r="68" spans="1:9" s="80" customFormat="1" ht="12.75" customHeight="1" x14ac:dyDescent="0.2">
      <c r="A68" s="82"/>
      <c r="B68" s="86"/>
      <c r="C68" s="82"/>
      <c r="D68" s="82"/>
      <c r="E68" s="82"/>
      <c r="F68" s="82"/>
      <c r="G68" s="82"/>
      <c r="H68" s="86"/>
      <c r="I68" s="82"/>
    </row>
    <row r="69" spans="1:9" s="80" customFormat="1" ht="12.75" customHeight="1" x14ac:dyDescent="0.2">
      <c r="A69" s="82"/>
      <c r="B69" s="86"/>
      <c r="C69" s="82"/>
      <c r="D69" s="82"/>
      <c r="E69" s="82"/>
      <c r="F69" s="82"/>
      <c r="G69" s="82"/>
      <c r="H69" s="86"/>
      <c r="I69" s="82"/>
    </row>
    <row r="70" spans="1:9" s="80" customFormat="1" ht="12.75" customHeight="1" x14ac:dyDescent="0.2">
      <c r="A70" s="82"/>
      <c r="B70" s="86"/>
      <c r="C70" s="82"/>
      <c r="D70" s="82"/>
      <c r="E70" s="82"/>
      <c r="F70" s="82"/>
      <c r="G70" s="82"/>
      <c r="H70" s="86"/>
      <c r="I70" s="82"/>
    </row>
    <row r="71" spans="1:9" s="80" customFormat="1" ht="12.75" customHeight="1" x14ac:dyDescent="0.2">
      <c r="A71" s="82"/>
      <c r="B71" s="86"/>
      <c r="C71" s="82"/>
      <c r="D71" s="82"/>
      <c r="E71" s="82"/>
      <c r="F71" s="82"/>
      <c r="G71" s="82"/>
      <c r="H71" s="86"/>
      <c r="I71" s="82"/>
    </row>
    <row r="72" spans="1:9" s="80" customFormat="1" ht="12.75" customHeight="1" x14ac:dyDescent="0.2">
      <c r="A72" s="82"/>
      <c r="B72" s="86"/>
      <c r="C72" s="82"/>
      <c r="D72" s="82"/>
      <c r="E72" s="82"/>
      <c r="F72" s="82"/>
      <c r="G72" s="82"/>
      <c r="H72" s="86"/>
      <c r="I72" s="82"/>
    </row>
    <row r="73" spans="1:9" s="80" customFormat="1" ht="12.75" customHeight="1" x14ac:dyDescent="0.2">
      <c r="A73" s="82"/>
      <c r="B73" s="86"/>
      <c r="C73" s="82"/>
      <c r="D73" s="82"/>
      <c r="E73" s="82"/>
      <c r="F73" s="82"/>
      <c r="G73" s="82"/>
      <c r="H73" s="86"/>
      <c r="I73" s="82"/>
    </row>
    <row r="74" spans="1:9" s="80" customFormat="1" ht="12.75" customHeight="1" x14ac:dyDescent="0.2">
      <c r="A74" s="82"/>
      <c r="B74" s="86"/>
      <c r="C74" s="82"/>
      <c r="D74" s="82"/>
      <c r="E74" s="82"/>
      <c r="F74" s="82"/>
      <c r="G74" s="82"/>
      <c r="H74" s="86"/>
      <c r="I74" s="82"/>
    </row>
    <row r="75" spans="1:9" s="80" customFormat="1" ht="12.75" customHeight="1" x14ac:dyDescent="0.2">
      <c r="A75" s="82"/>
      <c r="B75" s="86"/>
      <c r="C75" s="82"/>
      <c r="D75" s="82"/>
      <c r="E75" s="82"/>
      <c r="F75" s="82"/>
      <c r="G75" s="82"/>
      <c r="H75" s="86"/>
      <c r="I75" s="82"/>
    </row>
    <row r="76" spans="1:9" s="80" customFormat="1" ht="12.75" customHeight="1" x14ac:dyDescent="0.2">
      <c r="A76" s="82"/>
      <c r="B76" s="86"/>
      <c r="C76" s="82"/>
      <c r="D76" s="82"/>
      <c r="E76" s="82"/>
      <c r="F76" s="82"/>
      <c r="G76" s="82"/>
      <c r="H76" s="86"/>
      <c r="I76" s="82"/>
    </row>
    <row r="77" spans="1:9" s="80" customFormat="1" ht="12.75" customHeight="1" x14ac:dyDescent="0.2">
      <c r="A77" s="82"/>
      <c r="B77" s="86"/>
      <c r="C77" s="82"/>
      <c r="D77" s="82"/>
      <c r="E77" s="82"/>
      <c r="F77" s="82"/>
      <c r="G77" s="82"/>
      <c r="H77" s="86"/>
      <c r="I77" s="82"/>
    </row>
    <row r="78" spans="1:9" s="80" customFormat="1" ht="12.75" customHeight="1" x14ac:dyDescent="0.2">
      <c r="A78" s="82"/>
      <c r="B78" s="86"/>
      <c r="C78" s="82"/>
      <c r="D78" s="82"/>
      <c r="E78" s="82"/>
      <c r="F78" s="82"/>
      <c r="G78" s="82"/>
      <c r="H78" s="86"/>
      <c r="I78" s="82"/>
    </row>
    <row r="79" spans="1:9" s="80" customFormat="1" ht="12.75" customHeight="1" x14ac:dyDescent="0.2">
      <c r="A79" s="82"/>
      <c r="B79" s="86"/>
      <c r="C79" s="82"/>
      <c r="D79" s="82"/>
      <c r="E79" s="82"/>
      <c r="F79" s="82"/>
      <c r="G79" s="82"/>
      <c r="H79" s="86"/>
      <c r="I79" s="82"/>
    </row>
    <row r="80" spans="1:9" s="80" customFormat="1" ht="12.75" customHeight="1" x14ac:dyDescent="0.2">
      <c r="A80" s="82"/>
      <c r="B80" s="86"/>
      <c r="C80" s="82"/>
      <c r="D80" s="82"/>
      <c r="E80" s="82"/>
      <c r="F80" s="82"/>
      <c r="G80" s="82"/>
      <c r="H80" s="86"/>
      <c r="I80" s="82"/>
    </row>
    <row r="81" spans="1:13" s="80" customFormat="1" ht="12.75" customHeight="1" x14ac:dyDescent="0.2">
      <c r="A81" s="82"/>
      <c r="B81" s="86"/>
      <c r="C81" s="82"/>
      <c r="D81" s="82"/>
      <c r="E81" s="82"/>
      <c r="F81" s="82"/>
      <c r="G81" s="82"/>
      <c r="H81" s="86"/>
      <c r="I81" s="82"/>
    </row>
    <row r="82" spans="1:13" s="80" customFormat="1" ht="12.75" customHeight="1" x14ac:dyDescent="0.2">
      <c r="A82" s="82"/>
      <c r="B82" s="86"/>
      <c r="C82" s="82"/>
      <c r="D82" s="82"/>
      <c r="E82" s="82"/>
      <c r="F82" s="82"/>
      <c r="G82" s="82"/>
      <c r="H82" s="86"/>
      <c r="I82" s="82"/>
    </row>
    <row r="83" spans="1:13" s="80" customFormat="1" ht="12.75" customHeight="1" x14ac:dyDescent="0.2">
      <c r="A83" s="82"/>
      <c r="B83" s="86"/>
      <c r="C83" s="82"/>
      <c r="D83" s="82"/>
      <c r="E83" s="82"/>
      <c r="F83" s="82"/>
      <c r="G83" s="82"/>
      <c r="H83" s="86"/>
      <c r="I83" s="82"/>
    </row>
    <row r="84" spans="1:13" s="80" customFormat="1" ht="12.75" customHeight="1" x14ac:dyDescent="0.2">
      <c r="A84" s="82"/>
      <c r="B84" s="86"/>
      <c r="C84" s="82"/>
      <c r="D84" s="82"/>
      <c r="E84" s="82"/>
      <c r="F84" s="82"/>
      <c r="G84" s="82"/>
      <c r="H84" s="86"/>
      <c r="I84" s="82"/>
    </row>
    <row r="85" spans="1:13" s="80" customFormat="1" ht="12.75" customHeight="1" x14ac:dyDescent="0.2">
      <c r="A85" s="82"/>
      <c r="B85" s="86"/>
      <c r="C85" s="82"/>
      <c r="D85" s="82"/>
      <c r="E85" s="82"/>
      <c r="F85" s="82"/>
      <c r="G85" s="82"/>
      <c r="H85" s="86"/>
      <c r="I85" s="82"/>
    </row>
    <row r="86" spans="1:13" s="80" customFormat="1" ht="12.75" customHeight="1" x14ac:dyDescent="0.2">
      <c r="A86" s="82"/>
      <c r="B86" s="86"/>
      <c r="C86" s="82"/>
      <c r="D86" s="82"/>
      <c r="E86" s="82"/>
      <c r="F86" s="82"/>
      <c r="G86" s="82"/>
      <c r="H86" s="86"/>
      <c r="I86" s="82"/>
    </row>
    <row r="87" spans="1:13" x14ac:dyDescent="0.2">
      <c r="A87" s="82"/>
      <c r="B87" s="86"/>
      <c r="C87" s="82"/>
      <c r="D87" s="82"/>
      <c r="E87" s="82"/>
      <c r="F87" s="82"/>
      <c r="G87" s="82"/>
      <c r="H87" s="86"/>
      <c r="I87" s="82"/>
      <c r="J87" s="87"/>
      <c r="K87" s="87"/>
      <c r="L87" s="87"/>
      <c r="M87" s="87"/>
    </row>
    <row r="88" spans="1:13" s="80" customFormat="1" ht="12.75" customHeight="1" x14ac:dyDescent="0.2">
      <c r="A88" s="82"/>
      <c r="B88" s="86"/>
      <c r="C88" s="82"/>
      <c r="D88" s="82"/>
      <c r="E88" s="82"/>
      <c r="F88" s="82"/>
      <c r="G88" s="82"/>
      <c r="H88" s="86"/>
      <c r="I88" s="82"/>
    </row>
    <row r="89" spans="1:13" s="80" customFormat="1" ht="12.75" customHeight="1" x14ac:dyDescent="0.2">
      <c r="A89" s="82"/>
      <c r="B89" s="86"/>
      <c r="C89" s="82"/>
      <c r="D89" s="82"/>
      <c r="E89" s="82"/>
      <c r="F89" s="82"/>
      <c r="G89" s="82"/>
      <c r="H89" s="86"/>
      <c r="I89" s="82"/>
    </row>
    <row r="90" spans="1:13" s="80" customFormat="1" ht="12.75" customHeight="1" x14ac:dyDescent="0.2">
      <c r="A90" s="82"/>
      <c r="B90" s="86"/>
      <c r="C90" s="82"/>
      <c r="D90" s="82"/>
      <c r="E90" s="82"/>
      <c r="F90" s="82"/>
      <c r="G90" s="82"/>
      <c r="H90" s="86"/>
      <c r="I90" s="82"/>
    </row>
    <row r="91" spans="1:13" s="80" customFormat="1" ht="12.75" customHeight="1" x14ac:dyDescent="0.2">
      <c r="A91" s="82"/>
      <c r="B91" s="86"/>
      <c r="C91" s="82"/>
      <c r="D91" s="82"/>
      <c r="E91" s="82"/>
      <c r="F91" s="82"/>
      <c r="G91" s="82"/>
      <c r="H91" s="86"/>
      <c r="I91" s="82"/>
    </row>
    <row r="92" spans="1:13" s="80" customFormat="1" ht="12.75" customHeight="1" x14ac:dyDescent="0.2">
      <c r="A92" s="82"/>
      <c r="B92" s="86"/>
      <c r="C92" s="82"/>
      <c r="D92" s="82"/>
      <c r="E92" s="82"/>
      <c r="F92" s="82"/>
      <c r="G92" s="82"/>
      <c r="H92" s="86"/>
      <c r="I92" s="82"/>
    </row>
    <row r="93" spans="1:13" s="80" customFormat="1" ht="12.75" customHeight="1" x14ac:dyDescent="0.2">
      <c r="A93" s="82"/>
      <c r="B93" s="86"/>
      <c r="C93" s="82"/>
      <c r="D93" s="82"/>
      <c r="E93" s="82"/>
      <c r="F93" s="82"/>
      <c r="G93" s="82"/>
      <c r="H93" s="86"/>
      <c r="I93" s="82"/>
    </row>
    <row r="94" spans="1:13" s="80" customFormat="1" ht="12.75" customHeight="1" x14ac:dyDescent="0.2">
      <c r="A94" s="82"/>
      <c r="B94" s="86"/>
      <c r="C94" s="82"/>
      <c r="D94" s="82"/>
      <c r="E94" s="82"/>
      <c r="F94" s="82"/>
      <c r="G94" s="82"/>
      <c r="H94" s="86"/>
      <c r="I94" s="82"/>
    </row>
    <row r="95" spans="1:13" s="80" customFormat="1" ht="12.75" customHeight="1" x14ac:dyDescent="0.2">
      <c r="A95" s="82"/>
      <c r="B95" s="86"/>
      <c r="C95" s="82"/>
      <c r="D95" s="82"/>
      <c r="E95" s="82"/>
      <c r="F95" s="82"/>
      <c r="G95" s="82"/>
      <c r="H95" s="86"/>
      <c r="I95" s="82"/>
    </row>
    <row r="96" spans="1:13" s="80" customFormat="1" ht="12.75" customHeight="1" x14ac:dyDescent="0.2">
      <c r="A96" s="82"/>
      <c r="B96" s="86"/>
      <c r="C96" s="82"/>
      <c r="D96" s="82"/>
      <c r="E96" s="82"/>
      <c r="F96" s="82"/>
      <c r="G96" s="82"/>
      <c r="H96" s="86"/>
      <c r="I96" s="82"/>
    </row>
    <row r="97" spans="1:9" s="80" customFormat="1" ht="12.75" customHeight="1" x14ac:dyDescent="0.2">
      <c r="A97" s="82"/>
      <c r="B97" s="86"/>
      <c r="C97" s="82"/>
      <c r="D97" s="82"/>
      <c r="E97" s="82"/>
      <c r="F97" s="82"/>
      <c r="G97" s="82"/>
      <c r="H97" s="86"/>
      <c r="I97" s="82"/>
    </row>
    <row r="98" spans="1:9" s="80" customFormat="1" ht="12.75" customHeight="1" x14ac:dyDescent="0.2">
      <c r="A98" s="82"/>
      <c r="B98" s="86"/>
      <c r="C98" s="82"/>
      <c r="D98" s="82"/>
      <c r="E98" s="82"/>
      <c r="F98" s="82"/>
      <c r="G98" s="82"/>
      <c r="H98" s="86"/>
      <c r="I98" s="82"/>
    </row>
    <row r="99" spans="1:9" s="80" customFormat="1" ht="12.75" customHeight="1" x14ac:dyDescent="0.2">
      <c r="A99" s="82"/>
      <c r="B99" s="86"/>
      <c r="C99" s="82"/>
      <c r="D99" s="82"/>
      <c r="E99" s="82"/>
      <c r="F99" s="82"/>
      <c r="G99" s="82"/>
      <c r="H99" s="86"/>
      <c r="I99" s="82"/>
    </row>
    <row r="100" spans="1:9" s="80" customFormat="1" ht="12.75" customHeight="1" x14ac:dyDescent="0.2">
      <c r="A100" s="82"/>
      <c r="B100" s="86"/>
      <c r="C100" s="82"/>
      <c r="D100" s="82"/>
      <c r="E100" s="82"/>
      <c r="F100" s="82"/>
      <c r="G100" s="82"/>
      <c r="H100" s="86"/>
      <c r="I100" s="82"/>
    </row>
    <row r="101" spans="1:9" s="80" customFormat="1" ht="12.75" customHeight="1" x14ac:dyDescent="0.2">
      <c r="A101" s="82"/>
      <c r="B101" s="86"/>
      <c r="C101" s="82"/>
      <c r="D101" s="82"/>
      <c r="E101" s="82"/>
      <c r="F101" s="82"/>
      <c r="G101" s="82"/>
      <c r="H101" s="86"/>
      <c r="I101" s="82"/>
    </row>
    <row r="102" spans="1:9" s="80" customFormat="1" ht="12.75" customHeight="1" x14ac:dyDescent="0.2">
      <c r="A102" s="82"/>
      <c r="B102" s="86"/>
      <c r="C102" s="82"/>
      <c r="D102" s="82"/>
      <c r="E102" s="82"/>
      <c r="F102" s="82"/>
      <c r="G102" s="82"/>
      <c r="H102" s="86"/>
      <c r="I102" s="82"/>
    </row>
    <row r="103" spans="1:9" s="80" customFormat="1" ht="12.75" customHeight="1" x14ac:dyDescent="0.2">
      <c r="A103" s="82"/>
      <c r="B103" s="86"/>
      <c r="C103" s="82"/>
      <c r="D103" s="82"/>
      <c r="E103" s="82"/>
      <c r="F103" s="82"/>
      <c r="G103" s="82"/>
      <c r="H103" s="86"/>
      <c r="I103" s="82"/>
    </row>
    <row r="104" spans="1:9" s="80" customFormat="1" ht="12.75" customHeight="1" x14ac:dyDescent="0.2">
      <c r="A104" s="82"/>
      <c r="B104" s="86"/>
      <c r="C104" s="82"/>
      <c r="D104" s="82"/>
      <c r="E104" s="82"/>
      <c r="F104" s="82"/>
      <c r="G104" s="82"/>
      <c r="H104" s="86"/>
      <c r="I104" s="82"/>
    </row>
    <row r="105" spans="1:9" s="80" customFormat="1" ht="12.75" customHeight="1" x14ac:dyDescent="0.2">
      <c r="A105" s="82"/>
      <c r="B105" s="86"/>
      <c r="C105" s="82"/>
      <c r="D105" s="82"/>
      <c r="E105" s="82"/>
      <c r="F105" s="82"/>
      <c r="G105" s="82"/>
      <c r="H105" s="86"/>
      <c r="I105" s="82"/>
    </row>
    <row r="106" spans="1:9" s="80" customFormat="1" ht="12.75" customHeight="1" x14ac:dyDescent="0.2">
      <c r="A106" s="82"/>
      <c r="B106" s="86"/>
      <c r="C106" s="82"/>
      <c r="D106" s="82"/>
      <c r="E106" s="82"/>
      <c r="F106" s="82"/>
      <c r="G106" s="82"/>
      <c r="H106" s="86"/>
      <c r="I106" s="82"/>
    </row>
    <row r="107" spans="1:9" s="80" customFormat="1" ht="12.75" customHeight="1" x14ac:dyDescent="0.2">
      <c r="A107" s="82"/>
      <c r="B107" s="86"/>
      <c r="C107" s="82"/>
      <c r="D107" s="82"/>
      <c r="E107" s="82"/>
      <c r="F107" s="82"/>
      <c r="G107" s="82"/>
      <c r="H107" s="86"/>
      <c r="I107" s="82"/>
    </row>
    <row r="108" spans="1:9" s="80" customFormat="1" ht="12.75" customHeight="1" x14ac:dyDescent="0.2">
      <c r="A108" s="82"/>
      <c r="B108" s="86"/>
      <c r="C108" s="82"/>
      <c r="D108" s="82"/>
      <c r="E108" s="82"/>
      <c r="F108" s="82"/>
      <c r="G108" s="82"/>
      <c r="H108" s="86"/>
      <c r="I108" s="82"/>
    </row>
    <row r="109" spans="1:9" s="80" customFormat="1" ht="12.75" customHeight="1" x14ac:dyDescent="0.2">
      <c r="A109" s="82"/>
      <c r="B109" s="86"/>
      <c r="C109" s="82"/>
      <c r="D109" s="82"/>
      <c r="E109" s="82"/>
      <c r="F109" s="82"/>
      <c r="G109" s="82"/>
      <c r="H109" s="86"/>
      <c r="I109" s="82"/>
    </row>
    <row r="110" spans="1:9" s="80" customFormat="1" ht="12.75" customHeight="1" x14ac:dyDescent="0.2">
      <c r="A110" s="82"/>
      <c r="B110" s="86"/>
      <c r="C110" s="82"/>
      <c r="D110" s="82"/>
      <c r="E110" s="82"/>
      <c r="F110" s="82"/>
      <c r="G110" s="82"/>
      <c r="H110" s="86"/>
      <c r="I110" s="82"/>
    </row>
    <row r="111" spans="1:9" s="80" customFormat="1" ht="12.75" customHeight="1" x14ac:dyDescent="0.2">
      <c r="A111" s="82"/>
      <c r="B111" s="86"/>
      <c r="C111" s="82"/>
      <c r="D111" s="82"/>
      <c r="E111" s="82"/>
      <c r="F111" s="82"/>
      <c r="G111" s="82"/>
      <c r="H111" s="86"/>
      <c r="I111" s="82"/>
    </row>
    <row r="112" spans="1:9" s="80" customFormat="1" ht="12.75" customHeight="1" x14ac:dyDescent="0.2">
      <c r="A112" s="82"/>
      <c r="B112" s="86"/>
      <c r="C112" s="82"/>
      <c r="D112" s="82"/>
      <c r="E112" s="82"/>
      <c r="F112" s="82"/>
      <c r="G112" s="82"/>
      <c r="H112" s="86"/>
      <c r="I112" s="82"/>
    </row>
    <row r="113" spans="1:9" s="80" customFormat="1" ht="12.75" customHeight="1" x14ac:dyDescent="0.2">
      <c r="A113" s="82"/>
      <c r="B113" s="86"/>
      <c r="C113" s="82"/>
      <c r="D113" s="82"/>
      <c r="E113" s="82"/>
      <c r="F113" s="82"/>
      <c r="G113" s="82"/>
      <c r="H113" s="86"/>
      <c r="I113" s="82"/>
    </row>
    <row r="114" spans="1:9" s="80" customFormat="1" ht="12.75" customHeight="1" x14ac:dyDescent="0.2">
      <c r="A114" s="82"/>
      <c r="B114" s="86"/>
      <c r="C114" s="82"/>
      <c r="D114" s="82"/>
      <c r="E114" s="82"/>
      <c r="F114" s="82"/>
      <c r="G114" s="82"/>
      <c r="H114" s="86"/>
      <c r="I114" s="82"/>
    </row>
    <row r="115" spans="1:9" s="80" customFormat="1" ht="12.75" customHeight="1" x14ac:dyDescent="0.2">
      <c r="A115" s="82"/>
      <c r="B115" s="86"/>
      <c r="C115" s="82"/>
      <c r="D115" s="82"/>
      <c r="E115" s="82"/>
      <c r="F115" s="82"/>
      <c r="G115" s="82"/>
      <c r="H115" s="86"/>
      <c r="I115" s="82"/>
    </row>
    <row r="116" spans="1:9" s="80" customFormat="1" ht="12.75" customHeight="1" x14ac:dyDescent="0.2">
      <c r="A116" s="82"/>
      <c r="B116" s="86"/>
      <c r="C116" s="82"/>
      <c r="D116" s="82"/>
      <c r="E116" s="82"/>
      <c r="F116" s="82"/>
      <c r="G116" s="82"/>
      <c r="H116" s="86"/>
      <c r="I116" s="82"/>
    </row>
    <row r="117" spans="1:9" s="80" customFormat="1" ht="12.75" customHeight="1" x14ac:dyDescent="0.2">
      <c r="A117" s="82"/>
      <c r="B117" s="86"/>
      <c r="C117" s="82"/>
      <c r="D117" s="82"/>
      <c r="E117" s="82"/>
      <c r="F117" s="82"/>
      <c r="G117" s="82"/>
      <c r="H117" s="86"/>
      <c r="I117" s="82"/>
    </row>
    <row r="118" spans="1:9" s="80" customFormat="1" ht="12.75" customHeight="1" x14ac:dyDescent="0.2">
      <c r="A118" s="82"/>
      <c r="B118" s="86"/>
      <c r="E118" s="82"/>
      <c r="F118" s="82"/>
      <c r="G118" s="82"/>
      <c r="H118" s="86"/>
      <c r="I118" s="82"/>
    </row>
    <row r="119" spans="1:9" s="80" customFormat="1" ht="12.75" customHeight="1" x14ac:dyDescent="0.2">
      <c r="A119" s="82"/>
      <c r="B119" s="86"/>
      <c r="C119" s="82"/>
      <c r="D119" s="82"/>
      <c r="E119" s="82"/>
      <c r="F119" s="82"/>
      <c r="G119" s="82"/>
      <c r="H119" s="86"/>
      <c r="I119" s="82"/>
    </row>
    <row r="120" spans="1:9" s="80" customFormat="1" ht="12.75" customHeight="1" x14ac:dyDescent="0.2">
      <c r="A120" s="82"/>
      <c r="B120" s="86"/>
      <c r="C120" s="82"/>
      <c r="D120" s="82"/>
      <c r="E120" s="82"/>
      <c r="F120" s="82"/>
      <c r="G120" s="82"/>
      <c r="H120" s="86"/>
      <c r="I120" s="82"/>
    </row>
    <row r="121" spans="1:9" s="80" customFormat="1" ht="12.75" customHeight="1" x14ac:dyDescent="0.2">
      <c r="A121" s="82"/>
      <c r="B121" s="86"/>
      <c r="C121" s="82"/>
      <c r="D121" s="82"/>
      <c r="E121" s="82"/>
      <c r="F121" s="82"/>
      <c r="G121" s="82"/>
      <c r="H121" s="86"/>
      <c r="I121" s="82"/>
    </row>
    <row r="122" spans="1:9" s="80" customFormat="1" ht="12.75" customHeight="1" x14ac:dyDescent="0.2">
      <c r="A122" s="82"/>
      <c r="B122" s="86"/>
      <c r="C122" s="82"/>
      <c r="D122" s="82"/>
      <c r="E122" s="82"/>
      <c r="G122" s="82"/>
      <c r="H122" s="86"/>
      <c r="I122" s="82"/>
    </row>
    <row r="123" spans="1:9" s="80" customFormat="1" ht="12.75" customHeight="1" x14ac:dyDescent="0.2">
      <c r="A123" s="82"/>
      <c r="B123" s="86"/>
      <c r="C123" s="82"/>
      <c r="D123" s="82"/>
      <c r="E123" s="82"/>
      <c r="F123" s="82"/>
      <c r="G123" s="82"/>
      <c r="H123" s="86"/>
    </row>
    <row r="124" spans="1:9" s="80" customFormat="1" ht="12.75" customHeight="1" x14ac:dyDescent="0.2">
      <c r="A124" s="82"/>
      <c r="B124" s="86"/>
      <c r="C124" s="82"/>
      <c r="D124" s="82"/>
      <c r="E124" s="82"/>
      <c r="F124" s="82"/>
      <c r="G124" s="82"/>
      <c r="H124" s="86"/>
    </row>
    <row r="125" spans="1:9" s="80" customFormat="1" ht="12.75" customHeight="1" x14ac:dyDescent="0.2">
      <c r="A125" s="82"/>
      <c r="B125" s="86"/>
      <c r="C125" s="82"/>
      <c r="D125" s="82"/>
      <c r="E125" s="82"/>
      <c r="F125" s="82"/>
      <c r="G125" s="82"/>
      <c r="H125" s="86"/>
    </row>
    <row r="126" spans="1:9" s="80" customFormat="1" ht="12.75" customHeight="1" x14ac:dyDescent="0.2">
      <c r="A126" s="82"/>
      <c r="B126" s="86"/>
      <c r="C126" s="82"/>
      <c r="D126" s="82"/>
      <c r="E126" s="82"/>
      <c r="F126" s="82"/>
      <c r="G126" s="82"/>
      <c r="H126" s="86"/>
    </row>
    <row r="127" spans="1:9" s="80" customFormat="1" ht="12.75" customHeight="1" x14ac:dyDescent="0.2">
      <c r="A127" s="82"/>
      <c r="B127" s="86"/>
      <c r="C127" s="82"/>
      <c r="D127" s="82"/>
      <c r="E127" s="82"/>
      <c r="F127" s="82"/>
      <c r="G127" s="82"/>
      <c r="H127" s="86"/>
    </row>
    <row r="128" spans="1:9" s="80" customFormat="1" ht="12.75" customHeight="1" x14ac:dyDescent="0.2">
      <c r="A128" s="82"/>
      <c r="B128" s="86"/>
      <c r="C128" s="82"/>
      <c r="D128" s="82"/>
      <c r="E128" s="82"/>
      <c r="F128" s="82"/>
      <c r="G128" s="82"/>
      <c r="H128" s="86"/>
    </row>
    <row r="129" spans="1:9" s="80" customFormat="1" ht="12.75" customHeight="1" x14ac:dyDescent="0.2">
      <c r="A129" s="82"/>
      <c r="B129" s="86"/>
      <c r="C129" s="82"/>
      <c r="D129" s="82"/>
      <c r="E129" s="82"/>
      <c r="F129" s="82"/>
      <c r="G129" s="82"/>
      <c r="H129" s="86"/>
    </row>
    <row r="130" spans="1:9" s="80" customFormat="1" ht="12.75" customHeight="1" x14ac:dyDescent="0.2">
      <c r="A130" s="82"/>
      <c r="B130" s="86"/>
      <c r="C130" s="82"/>
      <c r="D130" s="82"/>
      <c r="E130" s="82"/>
      <c r="F130" s="82"/>
      <c r="G130" s="82"/>
      <c r="H130" s="86"/>
    </row>
    <row r="131" spans="1:9" s="80" customFormat="1" ht="12.75" customHeight="1" x14ac:dyDescent="0.2">
      <c r="A131" s="82"/>
      <c r="B131" s="86"/>
      <c r="C131" s="82"/>
      <c r="D131" s="82"/>
      <c r="E131" s="82"/>
      <c r="F131" s="82"/>
      <c r="G131" s="82"/>
      <c r="H131" s="86"/>
    </row>
    <row r="132" spans="1:9" s="80" customFormat="1" ht="12.75" customHeight="1" x14ac:dyDescent="0.2">
      <c r="A132" s="82"/>
      <c r="B132" s="86"/>
      <c r="C132" s="82"/>
      <c r="D132" s="82"/>
      <c r="E132" s="82"/>
      <c r="F132" s="82"/>
      <c r="G132" s="82"/>
      <c r="H132" s="86"/>
    </row>
    <row r="133" spans="1:9" s="80" customFormat="1" ht="12.75" customHeight="1" x14ac:dyDescent="0.2">
      <c r="A133" s="82"/>
      <c r="B133" s="86"/>
      <c r="C133" s="82"/>
      <c r="D133" s="82"/>
      <c r="E133" s="82"/>
      <c r="F133" s="82"/>
      <c r="G133" s="82"/>
      <c r="H133" s="86"/>
    </row>
    <row r="134" spans="1:9" s="80" customFormat="1" ht="12.75" customHeight="1" x14ac:dyDescent="0.2">
      <c r="A134" s="82"/>
      <c r="B134" s="86"/>
      <c r="C134" s="82"/>
      <c r="D134" s="82"/>
      <c r="E134" s="82"/>
      <c r="F134" s="82"/>
      <c r="G134" s="82"/>
      <c r="H134" s="86"/>
    </row>
    <row r="135" spans="1:9" s="80" customFormat="1" ht="12.75" customHeight="1" x14ac:dyDescent="0.2">
      <c r="A135" s="82"/>
      <c r="B135" s="86"/>
      <c r="C135" s="82"/>
      <c r="D135" s="82"/>
      <c r="E135" s="82"/>
      <c r="F135" s="82"/>
      <c r="G135" s="82"/>
      <c r="H135" s="86"/>
    </row>
    <row r="136" spans="1:9" s="80" customFormat="1" ht="12.75" customHeight="1" x14ac:dyDescent="0.2">
      <c r="A136" s="82"/>
      <c r="B136" s="86"/>
      <c r="C136" s="82"/>
      <c r="D136" s="82"/>
      <c r="E136" s="82"/>
      <c r="F136" s="82"/>
      <c r="G136" s="82"/>
      <c r="H136" s="86"/>
    </row>
    <row r="137" spans="1:9" s="80" customFormat="1" ht="12.75" customHeight="1" x14ac:dyDescent="0.2">
      <c r="A137" s="82"/>
      <c r="B137" s="86"/>
      <c r="C137" s="82"/>
      <c r="D137" s="82"/>
      <c r="E137" s="82"/>
      <c r="F137" s="82"/>
      <c r="G137" s="82"/>
      <c r="H137" s="86"/>
    </row>
    <row r="138" spans="1:9" s="80" customFormat="1" ht="12.75" customHeight="1" x14ac:dyDescent="0.2">
      <c r="A138" s="82"/>
      <c r="B138" s="86"/>
      <c r="C138" s="82"/>
      <c r="D138" s="82"/>
      <c r="E138" s="82"/>
      <c r="F138" s="82"/>
      <c r="G138" s="82"/>
      <c r="H138" s="86"/>
    </row>
    <row r="139" spans="1:9" s="80" customFormat="1" ht="12.75" customHeight="1" x14ac:dyDescent="0.2">
      <c r="A139" s="82"/>
      <c r="B139" s="86"/>
      <c r="C139" s="82"/>
      <c r="D139" s="82"/>
      <c r="E139" s="82"/>
      <c r="F139" s="82"/>
      <c r="G139" s="82"/>
      <c r="H139" s="86"/>
    </row>
    <row r="140" spans="1:9" s="80" customFormat="1" ht="12.75" customHeight="1" x14ac:dyDescent="0.2">
      <c r="A140" s="82"/>
      <c r="B140" s="86"/>
      <c r="C140" s="82"/>
      <c r="D140" s="82"/>
      <c r="E140" s="82"/>
      <c r="F140" s="82"/>
      <c r="G140" s="82"/>
      <c r="H140" s="86"/>
      <c r="I140" s="82"/>
    </row>
    <row r="141" spans="1:9" s="80" customFormat="1" ht="12.75" customHeight="1" x14ac:dyDescent="0.2">
      <c r="A141" s="82"/>
      <c r="B141" s="86"/>
      <c r="C141" s="82"/>
      <c r="D141" s="82"/>
      <c r="E141" s="82"/>
      <c r="F141" s="82"/>
      <c r="G141" s="82"/>
      <c r="H141" s="86"/>
      <c r="I141" s="82"/>
    </row>
    <row r="142" spans="1:9" s="80" customFormat="1" ht="12.75" customHeight="1" x14ac:dyDescent="0.2">
      <c r="A142" s="82"/>
      <c r="B142" s="86"/>
      <c r="C142" s="82"/>
      <c r="D142" s="82"/>
      <c r="E142" s="82"/>
      <c r="F142" s="82"/>
      <c r="G142" s="82"/>
      <c r="H142" s="86"/>
      <c r="I142" s="82"/>
    </row>
    <row r="143" spans="1:9" s="80" customFormat="1" ht="12.75" customHeight="1" x14ac:dyDescent="0.2">
      <c r="A143" s="82"/>
      <c r="B143" s="86"/>
      <c r="C143" s="82"/>
      <c r="D143" s="82"/>
      <c r="E143" s="82"/>
      <c r="F143" s="82"/>
      <c r="G143" s="82"/>
      <c r="H143" s="86"/>
      <c r="I143" s="82"/>
    </row>
    <row r="144" spans="1:9" s="80" customFormat="1" ht="12.75" customHeight="1" x14ac:dyDescent="0.2">
      <c r="A144" s="82"/>
      <c r="B144" s="86"/>
      <c r="C144" s="82"/>
      <c r="D144" s="82"/>
      <c r="E144" s="82"/>
      <c r="F144" s="82"/>
      <c r="G144" s="82"/>
      <c r="H144" s="86"/>
      <c r="I144" s="82"/>
    </row>
    <row r="145" spans="1:9" s="80" customFormat="1" ht="12.75" customHeight="1" x14ac:dyDescent="0.2">
      <c r="A145" s="82"/>
      <c r="B145" s="86"/>
      <c r="C145" s="82"/>
      <c r="D145" s="82"/>
      <c r="E145" s="82"/>
      <c r="F145" s="82"/>
      <c r="G145" s="82"/>
      <c r="H145" s="86"/>
      <c r="I145" s="82"/>
    </row>
    <row r="146" spans="1:9" s="80" customFormat="1" ht="12.75" customHeight="1" x14ac:dyDescent="0.2">
      <c r="A146" s="82"/>
      <c r="B146" s="86"/>
      <c r="C146" s="82"/>
      <c r="D146" s="82"/>
      <c r="E146" s="82"/>
      <c r="F146" s="82"/>
      <c r="G146" s="82"/>
      <c r="H146" s="86"/>
      <c r="I146" s="82"/>
    </row>
    <row r="147" spans="1:9" s="80" customFormat="1" ht="12.75" customHeight="1" x14ac:dyDescent="0.2">
      <c r="A147" s="82"/>
      <c r="B147" s="86"/>
      <c r="C147" s="82"/>
      <c r="D147" s="82"/>
      <c r="E147" s="82"/>
      <c r="F147" s="82"/>
      <c r="G147" s="82"/>
      <c r="H147" s="86"/>
      <c r="I147" s="82"/>
    </row>
    <row r="148" spans="1:9" s="80" customFormat="1" ht="12.75" customHeight="1" x14ac:dyDescent="0.2">
      <c r="A148" s="82"/>
      <c r="B148" s="86"/>
      <c r="C148" s="82"/>
      <c r="D148" s="82"/>
      <c r="E148" s="82"/>
      <c r="F148" s="82"/>
      <c r="G148" s="82"/>
      <c r="H148" s="86"/>
      <c r="I148" s="82"/>
    </row>
    <row r="149" spans="1:9" s="80" customFormat="1" ht="12.75" customHeight="1" x14ac:dyDescent="0.2">
      <c r="A149" s="82"/>
      <c r="B149" s="86"/>
      <c r="C149" s="82"/>
      <c r="D149" s="82"/>
      <c r="E149" s="82"/>
      <c r="F149" s="82"/>
      <c r="G149" s="82"/>
      <c r="H149" s="86"/>
      <c r="I149" s="82"/>
    </row>
    <row r="150" spans="1:9" s="80" customFormat="1" ht="12.75" customHeight="1" x14ac:dyDescent="0.2">
      <c r="A150" s="82"/>
      <c r="B150" s="86"/>
      <c r="C150" s="82"/>
      <c r="D150" s="82"/>
      <c r="E150" s="82"/>
      <c r="F150" s="82"/>
      <c r="G150" s="82"/>
      <c r="H150" s="86"/>
      <c r="I150" s="82"/>
    </row>
    <row r="151" spans="1:9" s="80" customFormat="1" ht="12.75" customHeight="1" x14ac:dyDescent="0.2">
      <c r="A151" s="82"/>
      <c r="B151" s="86"/>
      <c r="C151" s="82"/>
      <c r="D151" s="82"/>
      <c r="E151" s="82"/>
      <c r="F151" s="82"/>
      <c r="G151" s="82"/>
      <c r="H151" s="86"/>
      <c r="I151" s="82"/>
    </row>
    <row r="152" spans="1:9" s="80" customFormat="1" ht="12.75" customHeight="1" x14ac:dyDescent="0.2">
      <c r="A152" s="82"/>
      <c r="B152" s="86"/>
      <c r="C152" s="82"/>
      <c r="D152" s="82"/>
      <c r="E152" s="82"/>
      <c r="F152" s="82"/>
      <c r="G152" s="82"/>
      <c r="H152" s="86"/>
      <c r="I152" s="82"/>
    </row>
    <row r="153" spans="1:9" s="80" customFormat="1" ht="12.75" customHeight="1" x14ac:dyDescent="0.2">
      <c r="A153" s="82"/>
      <c r="B153" s="86"/>
      <c r="C153" s="82"/>
      <c r="D153" s="82"/>
      <c r="E153" s="82"/>
      <c r="F153" s="82"/>
      <c r="G153" s="82"/>
      <c r="H153" s="86"/>
      <c r="I153" s="82"/>
    </row>
    <row r="154" spans="1:9" s="80" customFormat="1" ht="12.75" customHeight="1" x14ac:dyDescent="0.2">
      <c r="A154" s="82"/>
      <c r="B154" s="86"/>
      <c r="C154" s="82"/>
      <c r="D154" s="83"/>
      <c r="E154" s="82"/>
      <c r="F154" s="82"/>
      <c r="G154" s="82"/>
      <c r="H154" s="86"/>
      <c r="I154" s="82"/>
    </row>
    <row r="155" spans="1:9" s="80" customFormat="1" ht="12.75" customHeight="1" x14ac:dyDescent="0.2">
      <c r="A155" s="82"/>
      <c r="B155" s="86"/>
      <c r="C155" s="82"/>
      <c r="D155" s="82"/>
      <c r="E155" s="82"/>
      <c r="F155" s="82"/>
      <c r="G155" s="82"/>
      <c r="H155" s="86"/>
      <c r="I155" s="82"/>
    </row>
    <row r="156" spans="1:9" s="80" customFormat="1" ht="12.75" customHeight="1" x14ac:dyDescent="0.2">
      <c r="A156" s="82"/>
      <c r="B156" s="86"/>
      <c r="C156" s="82"/>
      <c r="D156" s="82"/>
      <c r="E156" s="82"/>
      <c r="F156" s="82"/>
      <c r="G156" s="82"/>
      <c r="H156" s="86"/>
      <c r="I156" s="82"/>
    </row>
    <row r="157" spans="1:9" s="80" customFormat="1" ht="12.75" customHeight="1" x14ac:dyDescent="0.2">
      <c r="A157" s="82"/>
      <c r="B157" s="86"/>
      <c r="C157" s="82"/>
      <c r="D157" s="82"/>
      <c r="E157" s="82"/>
      <c r="F157" s="82"/>
      <c r="G157" s="82"/>
      <c r="H157" s="86"/>
      <c r="I157" s="82"/>
    </row>
    <row r="158" spans="1:9" s="80" customFormat="1" ht="12.75" customHeight="1" x14ac:dyDescent="0.2">
      <c r="A158" s="82"/>
      <c r="B158" s="86"/>
      <c r="C158" s="82"/>
      <c r="D158" s="82"/>
      <c r="E158" s="82"/>
      <c r="F158" s="82"/>
      <c r="G158" s="82"/>
      <c r="H158" s="86"/>
      <c r="I158" s="82"/>
    </row>
    <row r="159" spans="1:9" s="80" customFormat="1" ht="12.75" customHeight="1" x14ac:dyDescent="0.2">
      <c r="A159" s="82"/>
      <c r="B159" s="86"/>
      <c r="C159" s="82"/>
      <c r="D159" s="82"/>
      <c r="E159" s="82"/>
      <c r="F159" s="82"/>
      <c r="G159" s="82"/>
      <c r="H159" s="86"/>
      <c r="I159" s="82"/>
    </row>
    <row r="160" spans="1:9" s="80" customFormat="1" ht="12.75" customHeight="1" x14ac:dyDescent="0.2">
      <c r="A160" s="82"/>
      <c r="B160" s="86"/>
      <c r="C160" s="82"/>
      <c r="D160" s="82"/>
      <c r="E160" s="82"/>
      <c r="F160" s="82"/>
      <c r="G160" s="82"/>
      <c r="H160" s="86"/>
      <c r="I160" s="82"/>
    </row>
    <row r="161" spans="1:13" s="80" customFormat="1" ht="12.75" customHeight="1" x14ac:dyDescent="0.2">
      <c r="A161" s="82"/>
      <c r="B161" s="86"/>
      <c r="C161" s="82"/>
      <c r="D161" s="82"/>
      <c r="E161" s="82"/>
      <c r="F161" s="82"/>
      <c r="G161" s="82"/>
      <c r="H161" s="86"/>
      <c r="I161" s="82"/>
    </row>
    <row r="162" spans="1:13" s="80" customFormat="1" ht="12.75" customHeight="1" x14ac:dyDescent="0.2">
      <c r="A162" s="82"/>
      <c r="B162" s="86"/>
      <c r="C162" s="82"/>
      <c r="D162" s="83"/>
      <c r="E162" s="82"/>
      <c r="F162" s="82"/>
      <c r="G162" s="82"/>
      <c r="H162" s="86"/>
      <c r="I162" s="82"/>
    </row>
    <row r="163" spans="1:13" s="80" customFormat="1" ht="12.75" customHeight="1" x14ac:dyDescent="0.2">
      <c r="A163" s="82"/>
      <c r="B163" s="86"/>
      <c r="C163" s="82"/>
      <c r="G163" s="82"/>
      <c r="H163" s="86"/>
      <c r="I163" s="82"/>
    </row>
    <row r="164" spans="1:13" s="80" customFormat="1" ht="12.75" customHeight="1" x14ac:dyDescent="0.2">
      <c r="A164" s="82"/>
      <c r="B164" s="86"/>
      <c r="C164" s="82"/>
      <c r="D164" s="82"/>
      <c r="E164" s="82"/>
      <c r="F164" s="82"/>
      <c r="G164" s="82"/>
      <c r="H164" s="86"/>
      <c r="I164" s="82"/>
    </row>
    <row r="165" spans="1:13" s="80" customFormat="1" ht="12.75" customHeight="1" x14ac:dyDescent="0.2">
      <c r="A165" s="82"/>
      <c r="B165" s="86"/>
      <c r="C165" s="82"/>
      <c r="D165" s="82"/>
      <c r="E165" s="82"/>
      <c r="F165" s="82"/>
      <c r="G165" s="82"/>
      <c r="H165" s="86"/>
      <c r="I165" s="82"/>
    </row>
    <row r="166" spans="1:13" s="80" customFormat="1" ht="12.75" customHeight="1" x14ac:dyDescent="0.2">
      <c r="A166" s="82"/>
      <c r="B166" s="86"/>
      <c r="C166" s="82"/>
      <c r="D166" s="82"/>
      <c r="E166" s="82"/>
      <c r="F166" s="82"/>
      <c r="G166" s="82"/>
      <c r="H166" s="86"/>
      <c r="I166" s="82"/>
    </row>
    <row r="167" spans="1:13" s="80" customFormat="1" ht="12.75" customHeight="1" x14ac:dyDescent="0.2">
      <c r="A167" s="82"/>
      <c r="B167" s="86"/>
      <c r="C167" s="82"/>
      <c r="D167" s="82"/>
      <c r="E167" s="82"/>
      <c r="F167" s="82"/>
      <c r="G167" s="82"/>
      <c r="H167" s="86"/>
      <c r="I167" s="82"/>
    </row>
    <row r="168" spans="1:13" s="80" customFormat="1" ht="12.75" customHeight="1" x14ac:dyDescent="0.2">
      <c r="A168" s="82"/>
      <c r="B168" s="86"/>
      <c r="C168" s="82"/>
      <c r="D168" s="82"/>
      <c r="E168" s="82"/>
      <c r="F168" s="82"/>
      <c r="G168" s="82"/>
      <c r="H168" s="86"/>
      <c r="I168" s="82"/>
    </row>
    <row r="169" spans="1:13" s="80" customFormat="1" ht="12.75" customHeight="1" x14ac:dyDescent="0.2">
      <c r="A169" s="82"/>
      <c r="B169" s="86"/>
      <c r="C169" s="82"/>
      <c r="D169" s="83"/>
      <c r="E169" s="82"/>
      <c r="F169" s="82"/>
      <c r="G169" s="83"/>
      <c r="H169" s="86"/>
      <c r="I169" s="82"/>
    </row>
    <row r="170" spans="1:13" s="80" customFormat="1" ht="12.75" customHeight="1" x14ac:dyDescent="0.2">
      <c r="A170" s="82"/>
      <c r="B170" s="86"/>
      <c r="C170" s="82"/>
      <c r="D170" s="82"/>
      <c r="E170" s="82"/>
      <c r="F170" s="82"/>
      <c r="G170" s="82"/>
      <c r="H170" s="86"/>
      <c r="I170" s="82"/>
    </row>
    <row r="171" spans="1:13" s="80" customFormat="1" ht="12.75" customHeight="1" x14ac:dyDescent="0.2">
      <c r="A171" s="82"/>
      <c r="B171" s="86"/>
      <c r="C171" s="82"/>
      <c r="D171" s="82"/>
      <c r="E171" s="82"/>
      <c r="F171" s="82"/>
      <c r="G171" s="82"/>
      <c r="H171" s="86"/>
      <c r="I171" s="82"/>
    </row>
    <row r="172" spans="1:13" s="89" customFormat="1" ht="12.75" customHeight="1" x14ac:dyDescent="0.25">
      <c r="A172" s="9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</row>
    <row r="173" spans="1:13" s="80" customFormat="1" ht="12.75" customHeight="1" x14ac:dyDescent="0.2">
      <c r="A173" s="82"/>
      <c r="B173" s="86"/>
      <c r="C173" s="82"/>
      <c r="D173" s="82"/>
      <c r="E173" s="82"/>
      <c r="F173" s="82"/>
      <c r="G173" s="82"/>
      <c r="H173" s="86"/>
    </row>
    <row r="174" spans="1:13" s="80" customFormat="1" ht="12.75" customHeight="1" x14ac:dyDescent="0.25">
      <c r="A174" s="100"/>
      <c r="B174" s="100"/>
      <c r="C174" s="100"/>
      <c r="D174" s="100"/>
      <c r="E174" s="100"/>
      <c r="F174" s="100"/>
      <c r="G174" s="100"/>
      <c r="H174" s="100"/>
    </row>
    <row r="175" spans="1:13" s="80" customFormat="1" ht="12.75" customHeight="1" x14ac:dyDescent="0.2">
      <c r="A175" s="87"/>
      <c r="B175" s="87"/>
      <c r="C175" s="87"/>
      <c r="D175" s="87"/>
      <c r="E175" s="87"/>
      <c r="F175" s="87"/>
      <c r="G175" s="87"/>
      <c r="H175" s="87"/>
    </row>
    <row r="176" spans="1:13" s="80" customFormat="1" ht="12.75" customHeight="1" x14ac:dyDescent="0.2">
      <c r="A176" s="87"/>
      <c r="B176" s="87"/>
      <c r="C176" s="87"/>
      <c r="D176" s="87"/>
      <c r="E176" s="87"/>
      <c r="F176" s="87"/>
      <c r="G176" s="87"/>
      <c r="H176" s="87"/>
    </row>
    <row r="177" spans="1:9" s="80" customFormat="1" ht="12.75" customHeight="1" x14ac:dyDescent="0.2">
      <c r="A177" s="87"/>
      <c r="B177" s="87"/>
      <c r="C177" s="87"/>
      <c r="D177" s="87"/>
      <c r="E177" s="87"/>
      <c r="F177" s="87"/>
      <c r="G177" s="87"/>
      <c r="H177" s="87"/>
      <c r="I177" s="82"/>
    </row>
    <row r="178" spans="1:9" s="80" customFormat="1" ht="12.75" customHeight="1" x14ac:dyDescent="0.2">
      <c r="A178" s="87"/>
      <c r="B178" s="87"/>
      <c r="C178" s="87"/>
      <c r="D178" s="87"/>
      <c r="E178" s="87"/>
      <c r="F178" s="87"/>
      <c r="G178" s="87"/>
      <c r="H178" s="87"/>
      <c r="I178" s="82"/>
    </row>
    <row r="179" spans="1:9" s="80" customFormat="1" ht="12.75" customHeight="1" x14ac:dyDescent="0.2">
      <c r="A179" s="87"/>
      <c r="B179" s="87"/>
      <c r="C179" s="87"/>
      <c r="D179" s="87"/>
      <c r="E179" s="87"/>
      <c r="F179" s="87"/>
      <c r="G179" s="87"/>
      <c r="H179" s="87"/>
      <c r="I179" s="82"/>
    </row>
    <row r="180" spans="1:9" s="80" customFormat="1" ht="12.75" customHeight="1" x14ac:dyDescent="0.2">
      <c r="A180" s="87"/>
      <c r="B180" s="87"/>
      <c r="C180" s="87"/>
      <c r="D180" s="87"/>
      <c r="E180" s="87"/>
      <c r="F180" s="87"/>
      <c r="G180" s="87"/>
      <c r="H180" s="87"/>
      <c r="I180" s="82"/>
    </row>
    <row r="181" spans="1:9" s="80" customFormat="1" ht="12.75" customHeight="1" x14ac:dyDescent="0.2">
      <c r="A181" s="87"/>
      <c r="B181" s="87"/>
      <c r="C181" s="87"/>
      <c r="D181" s="87"/>
      <c r="E181" s="87"/>
      <c r="F181" s="87"/>
      <c r="G181" s="87"/>
      <c r="H181" s="87"/>
      <c r="I181" s="82"/>
    </row>
    <row r="182" spans="1:9" s="80" customFormat="1" ht="12.75" customHeight="1" x14ac:dyDescent="0.2">
      <c r="A182" s="87"/>
      <c r="B182" s="87"/>
      <c r="C182" s="87"/>
      <c r="D182" s="87"/>
      <c r="E182" s="87"/>
      <c r="F182" s="87"/>
      <c r="G182" s="87"/>
      <c r="H182" s="87"/>
      <c r="I182" s="82"/>
    </row>
    <row r="183" spans="1:9" s="80" customFormat="1" ht="12.75" customHeight="1" x14ac:dyDescent="0.2">
      <c r="A183" s="87"/>
      <c r="B183" s="87"/>
      <c r="C183" s="87"/>
      <c r="D183" s="87"/>
      <c r="E183" s="87"/>
      <c r="F183" s="87"/>
      <c r="G183" s="87"/>
      <c r="H183" s="87"/>
      <c r="I183" s="82"/>
    </row>
    <row r="184" spans="1:9" s="80" customFormat="1" ht="12.75" customHeight="1" x14ac:dyDescent="0.2">
      <c r="A184" s="87"/>
      <c r="B184" s="87"/>
      <c r="C184" s="87"/>
      <c r="D184" s="87"/>
      <c r="E184" s="87"/>
      <c r="F184" s="87"/>
      <c r="G184" s="87"/>
      <c r="H184" s="87"/>
      <c r="I184" s="82"/>
    </row>
    <row r="185" spans="1:9" s="80" customFormat="1" ht="12.75" customHeight="1" x14ac:dyDescent="0.2">
      <c r="A185" s="87"/>
      <c r="B185" s="87"/>
      <c r="C185" s="87"/>
      <c r="D185" s="87"/>
      <c r="E185" s="87"/>
      <c r="F185" s="87"/>
      <c r="G185" s="87"/>
      <c r="H185" s="87"/>
      <c r="I185" s="82"/>
    </row>
    <row r="186" spans="1:9" s="80" customFormat="1" ht="12.75" customHeight="1" x14ac:dyDescent="0.2">
      <c r="A186" s="87"/>
      <c r="B186" s="87"/>
      <c r="C186" s="87"/>
      <c r="D186" s="87"/>
      <c r="E186" s="87"/>
      <c r="F186" s="87"/>
      <c r="G186" s="87"/>
      <c r="H186" s="87"/>
      <c r="I186" s="82"/>
    </row>
    <row r="187" spans="1:9" s="80" customFormat="1" ht="12.75" customHeight="1" x14ac:dyDescent="0.2">
      <c r="A187" s="87"/>
      <c r="B187" s="87"/>
      <c r="C187" s="87"/>
      <c r="D187" s="87"/>
      <c r="E187" s="87"/>
      <c r="F187" s="87"/>
      <c r="G187" s="87"/>
      <c r="H187" s="87"/>
      <c r="I187" s="82"/>
    </row>
    <row r="188" spans="1:9" s="80" customFormat="1" ht="12.75" customHeight="1" x14ac:dyDescent="0.2">
      <c r="A188" s="87"/>
      <c r="B188" s="87"/>
      <c r="C188" s="87"/>
      <c r="D188" s="87"/>
      <c r="E188" s="87"/>
      <c r="F188" s="87"/>
      <c r="G188" s="87"/>
      <c r="H188" s="87"/>
      <c r="I188" s="82"/>
    </row>
    <row r="189" spans="1:9" s="80" customFormat="1" ht="12.75" customHeight="1" x14ac:dyDescent="0.2">
      <c r="A189" s="87"/>
      <c r="B189" s="87"/>
      <c r="C189" s="87"/>
      <c r="D189" s="87"/>
      <c r="E189" s="87"/>
      <c r="F189" s="87"/>
      <c r="G189" s="87"/>
      <c r="H189" s="87"/>
      <c r="I189" s="82"/>
    </row>
    <row r="190" spans="1:9" s="80" customFormat="1" ht="12.75" customHeight="1" x14ac:dyDescent="0.2">
      <c r="A190" s="87"/>
      <c r="B190" s="87"/>
      <c r="C190" s="87"/>
      <c r="D190" s="87"/>
      <c r="E190" s="87"/>
      <c r="F190" s="87"/>
      <c r="G190" s="87"/>
      <c r="H190" s="87"/>
      <c r="I190" s="82"/>
    </row>
    <row r="191" spans="1:9" s="80" customFormat="1" ht="12.75" customHeight="1" x14ac:dyDescent="0.2">
      <c r="A191" s="87"/>
      <c r="B191" s="87"/>
      <c r="C191" s="87"/>
      <c r="D191" s="87"/>
      <c r="E191" s="87"/>
      <c r="F191" s="87"/>
      <c r="G191" s="87"/>
      <c r="H191" s="87"/>
      <c r="I191" s="82"/>
    </row>
    <row r="192" spans="1:9" s="80" customFormat="1" ht="12.75" customHeight="1" x14ac:dyDescent="0.2">
      <c r="A192" s="87"/>
      <c r="B192" s="87"/>
      <c r="C192" s="87"/>
      <c r="D192" s="87"/>
      <c r="E192" s="87"/>
      <c r="F192" s="87"/>
      <c r="G192" s="87"/>
      <c r="H192" s="87"/>
      <c r="I192" s="82"/>
    </row>
    <row r="193" spans="1:11" s="80" customFormat="1" ht="12.75" customHeight="1" x14ac:dyDescent="0.2">
      <c r="A193" s="87"/>
      <c r="B193" s="87"/>
      <c r="C193" s="87"/>
      <c r="D193" s="87"/>
      <c r="E193" s="87"/>
      <c r="F193" s="87"/>
      <c r="G193" s="87"/>
      <c r="H193" s="87"/>
      <c r="I193" s="82"/>
    </row>
    <row r="194" spans="1:11" s="80" customFormat="1" ht="12.75" customHeight="1" x14ac:dyDescent="0.2">
      <c r="A194" s="87"/>
      <c r="B194" s="87"/>
      <c r="C194" s="87"/>
      <c r="D194" s="87"/>
      <c r="E194" s="87"/>
      <c r="F194" s="87"/>
      <c r="G194" s="87"/>
      <c r="H194" s="87"/>
      <c r="I194" s="82"/>
    </row>
    <row r="195" spans="1:11" s="80" customFormat="1" ht="12.75" customHeight="1" x14ac:dyDescent="0.2">
      <c r="A195" s="87"/>
      <c r="B195" s="87"/>
      <c r="C195" s="87"/>
      <c r="D195" s="87"/>
      <c r="E195" s="87"/>
      <c r="F195" s="87"/>
      <c r="G195" s="87"/>
      <c r="H195" s="87"/>
      <c r="I195" s="82"/>
    </row>
    <row r="196" spans="1:11" s="80" customFormat="1" ht="12.75" customHeight="1" x14ac:dyDescent="0.2">
      <c r="A196" s="87"/>
      <c r="B196" s="87"/>
      <c r="C196" s="87"/>
      <c r="D196" s="87"/>
      <c r="E196" s="87"/>
      <c r="F196" s="87"/>
      <c r="G196" s="87"/>
      <c r="H196" s="87"/>
      <c r="I196" s="82"/>
    </row>
    <row r="197" spans="1:11" s="80" customFormat="1" ht="12.75" customHeight="1" x14ac:dyDescent="0.2">
      <c r="A197" s="87"/>
      <c r="B197" s="87"/>
      <c r="C197" s="87"/>
      <c r="D197" s="87"/>
      <c r="E197" s="87"/>
      <c r="F197" s="87"/>
      <c r="G197" s="87"/>
      <c r="H197" s="87"/>
      <c r="I197" s="82"/>
    </row>
    <row r="198" spans="1:11" s="80" customFormat="1" ht="12.75" customHeight="1" x14ac:dyDescent="0.2">
      <c r="A198" s="87"/>
      <c r="B198" s="87"/>
      <c r="C198" s="87"/>
      <c r="D198" s="87"/>
      <c r="E198" s="87"/>
      <c r="F198" s="87"/>
      <c r="G198" s="87"/>
      <c r="H198" s="87"/>
      <c r="I198" s="82"/>
    </row>
    <row r="199" spans="1:11" s="80" customFormat="1" ht="12.75" customHeight="1" x14ac:dyDescent="0.2">
      <c r="A199" s="87"/>
      <c r="B199" s="87"/>
      <c r="C199" s="87"/>
      <c r="D199" s="87"/>
      <c r="E199" s="87"/>
      <c r="F199" s="87"/>
      <c r="G199" s="87"/>
      <c r="H199" s="87"/>
      <c r="I199" s="82"/>
    </row>
    <row r="200" spans="1:11" s="81" customFormat="1" ht="12.75" customHeight="1" x14ac:dyDescent="0.2">
      <c r="A200" s="87"/>
      <c r="B200" s="87"/>
      <c r="C200" s="87"/>
      <c r="D200" s="87"/>
      <c r="E200" s="87"/>
      <c r="F200" s="87"/>
      <c r="G200" s="87"/>
      <c r="H200" s="87"/>
      <c r="I200" s="82"/>
    </row>
    <row r="201" spans="1:11" s="80" customFormat="1" ht="12.75" customHeight="1" x14ac:dyDescent="0.2">
      <c r="A201" s="87"/>
      <c r="B201" s="87"/>
      <c r="C201" s="87"/>
      <c r="D201" s="87"/>
      <c r="E201" s="87"/>
      <c r="F201" s="87"/>
      <c r="G201" s="87"/>
      <c r="H201" s="87"/>
      <c r="I201" s="82"/>
    </row>
    <row r="202" spans="1:11" s="80" customFormat="1" ht="12.75" customHeight="1" x14ac:dyDescent="0.2">
      <c r="A202" s="87"/>
      <c r="B202" s="87"/>
      <c r="C202" s="87"/>
      <c r="D202" s="87"/>
      <c r="E202" s="87"/>
      <c r="F202" s="87"/>
      <c r="G202" s="87"/>
      <c r="H202" s="87"/>
      <c r="I202" s="82"/>
    </row>
    <row r="203" spans="1:11" s="80" customFormat="1" ht="12.75" customHeight="1" x14ac:dyDescent="0.2">
      <c r="A203" s="87"/>
      <c r="B203" s="87"/>
      <c r="C203" s="87"/>
      <c r="D203" s="87"/>
      <c r="E203" s="87"/>
      <c r="F203" s="87"/>
      <c r="G203" s="87"/>
      <c r="H203" s="87"/>
      <c r="I203" s="82"/>
    </row>
    <row r="204" spans="1:11" s="80" customFormat="1" ht="12.75" customHeight="1" x14ac:dyDescent="0.2">
      <c r="A204" s="87"/>
      <c r="B204" s="87"/>
      <c r="C204" s="87"/>
      <c r="D204" s="87"/>
      <c r="E204" s="87"/>
      <c r="F204" s="87"/>
      <c r="G204" s="87"/>
      <c r="H204" s="87"/>
      <c r="I204" s="82"/>
    </row>
    <row r="205" spans="1:11" s="80" customFormat="1" ht="12.75" customHeight="1" x14ac:dyDescent="0.2">
      <c r="A205" s="87"/>
      <c r="B205" s="87"/>
      <c r="C205" s="87"/>
      <c r="D205" s="87"/>
      <c r="E205" s="87"/>
      <c r="F205" s="87"/>
      <c r="G205" s="87"/>
      <c r="H205" s="87"/>
      <c r="I205" s="82"/>
    </row>
    <row r="206" spans="1:11" s="80" customFormat="1" ht="12.75" customHeight="1" x14ac:dyDescent="0.2">
      <c r="A206" s="87"/>
      <c r="B206" s="87"/>
      <c r="C206" s="87"/>
      <c r="D206" s="87"/>
      <c r="E206" s="87"/>
      <c r="F206" s="87"/>
      <c r="G206" s="87"/>
      <c r="H206" s="87"/>
      <c r="I206" s="82"/>
    </row>
    <row r="207" spans="1:11" s="80" customFormat="1" ht="12.75" customHeight="1" x14ac:dyDescent="0.2">
      <c r="A207" s="87"/>
      <c r="B207" s="87"/>
      <c r="C207" s="87"/>
      <c r="D207" s="87"/>
      <c r="E207" s="87"/>
      <c r="F207" s="87"/>
      <c r="G207" s="87"/>
      <c r="H207" s="87"/>
      <c r="I207" s="82"/>
      <c r="J207" s="84"/>
      <c r="K207" s="84"/>
    </row>
    <row r="208" spans="1:11" s="80" customFormat="1" ht="12.75" customHeight="1" x14ac:dyDescent="0.2">
      <c r="A208" s="87"/>
      <c r="B208" s="87"/>
      <c r="C208" s="87"/>
      <c r="D208" s="87"/>
      <c r="E208" s="87"/>
      <c r="F208" s="87"/>
      <c r="G208" s="87"/>
      <c r="H208" s="87"/>
      <c r="I208" s="82"/>
      <c r="J208" s="84"/>
      <c r="K208" s="84"/>
    </row>
    <row r="209" spans="1:13" s="80" customFormat="1" ht="12.75" customHeight="1" x14ac:dyDescent="0.2">
      <c r="A209" s="87"/>
      <c r="B209" s="87"/>
      <c r="C209" s="87"/>
      <c r="D209" s="87"/>
      <c r="E209" s="87"/>
      <c r="F209" s="87"/>
      <c r="G209" s="87"/>
      <c r="H209" s="87"/>
      <c r="I209" s="82"/>
      <c r="J209" s="84"/>
      <c r="K209" s="84"/>
    </row>
    <row r="210" spans="1:13" s="80" customFormat="1" ht="12.75" customHeight="1" x14ac:dyDescent="0.2">
      <c r="A210" s="87"/>
      <c r="B210" s="87"/>
      <c r="C210" s="87"/>
      <c r="D210" s="87"/>
      <c r="E210" s="87"/>
      <c r="F210" s="87"/>
      <c r="G210" s="87"/>
      <c r="H210" s="87"/>
      <c r="I210" s="84"/>
      <c r="J210" s="84"/>
      <c r="K210" s="84"/>
    </row>
    <row r="211" spans="1:13" s="80" customFormat="1" ht="12.75" customHeight="1" x14ac:dyDescent="0.2">
      <c r="A211" s="87"/>
      <c r="B211" s="87"/>
      <c r="C211" s="87"/>
      <c r="D211" s="87"/>
      <c r="E211" s="87"/>
      <c r="F211" s="87"/>
      <c r="G211" s="87"/>
      <c r="H211" s="87"/>
      <c r="I211" s="87"/>
      <c r="J211" s="84"/>
      <c r="K211" s="84"/>
    </row>
    <row r="212" spans="1:13" s="80" customFormat="1" ht="12.75" customHeight="1" x14ac:dyDescent="0.2">
      <c r="A212" s="87"/>
      <c r="B212" s="87"/>
      <c r="C212" s="87"/>
      <c r="D212" s="87"/>
      <c r="E212" s="87"/>
      <c r="F212" s="87"/>
      <c r="G212" s="87"/>
      <c r="H212" s="87"/>
      <c r="I212" s="87"/>
      <c r="J212" s="84"/>
      <c r="K212" s="84"/>
    </row>
    <row r="213" spans="1:13" s="89" customFormat="1" ht="12.75" customHeight="1" x14ac:dyDescent="0.2">
      <c r="A213" s="87"/>
      <c r="B213" s="87"/>
      <c r="C213" s="87"/>
      <c r="D213" s="87"/>
      <c r="E213" s="87"/>
      <c r="F213" s="87"/>
      <c r="G213" s="87"/>
      <c r="H213" s="87"/>
      <c r="I213" s="87"/>
      <c r="J213" s="81"/>
      <c r="K213" s="81"/>
      <c r="L213" s="81"/>
      <c r="M213" s="81"/>
    </row>
    <row r="214" spans="1:13" s="80" customFormat="1" ht="12.75" customHeight="1" x14ac:dyDescent="0.2">
      <c r="A214" s="87"/>
      <c r="B214" s="87"/>
      <c r="C214" s="87"/>
      <c r="D214" s="87"/>
      <c r="E214" s="87"/>
      <c r="F214" s="87"/>
      <c r="G214" s="87"/>
      <c r="H214" s="87"/>
      <c r="I214" s="87"/>
      <c r="J214" s="84"/>
      <c r="K214" s="84"/>
    </row>
    <row r="215" spans="1:13" s="84" customFormat="1" ht="12.75" customHeight="1" x14ac:dyDescent="0.2">
      <c r="A215" s="87"/>
      <c r="B215" s="87"/>
      <c r="C215" s="87"/>
      <c r="D215" s="87"/>
      <c r="E215" s="87"/>
      <c r="F215" s="87"/>
      <c r="G215" s="87"/>
      <c r="H215" s="87"/>
      <c r="I215" s="87"/>
    </row>
    <row r="216" spans="1:13" s="80" customFormat="1" ht="12.75" customHeight="1" x14ac:dyDescent="0.2">
      <c r="A216" s="87"/>
      <c r="B216" s="87"/>
      <c r="C216" s="87"/>
      <c r="D216" s="87"/>
      <c r="E216" s="87"/>
      <c r="F216" s="87"/>
      <c r="G216" s="87"/>
      <c r="H216" s="87"/>
      <c r="I216" s="87"/>
      <c r="J216" s="84"/>
      <c r="K216" s="84"/>
    </row>
    <row r="217" spans="1:13" s="80" customFormat="1" ht="12.75" customHeight="1" x14ac:dyDescent="0.2">
      <c r="A217" s="87"/>
      <c r="B217" s="87"/>
      <c r="C217" s="87"/>
      <c r="D217" s="87"/>
      <c r="E217" s="87"/>
      <c r="F217" s="87"/>
      <c r="G217" s="87"/>
      <c r="H217" s="87"/>
      <c r="I217" s="87"/>
      <c r="J217" s="84"/>
      <c r="K217" s="84"/>
    </row>
    <row r="218" spans="1:13" s="80" customFormat="1" ht="12.75" customHeight="1" x14ac:dyDescent="0.2">
      <c r="A218" s="87"/>
      <c r="B218" s="87"/>
      <c r="C218" s="87"/>
      <c r="D218" s="87"/>
      <c r="E218" s="87"/>
      <c r="F218" s="87"/>
      <c r="G218" s="87"/>
      <c r="H218" s="87"/>
      <c r="I218" s="87"/>
      <c r="J218" s="84"/>
      <c r="K218" s="84"/>
    </row>
    <row r="219" spans="1:13" s="80" customFormat="1" ht="12.75" customHeight="1" x14ac:dyDescent="0.2">
      <c r="A219" s="87"/>
      <c r="B219" s="87"/>
      <c r="C219" s="87"/>
      <c r="D219" s="87"/>
      <c r="E219" s="87"/>
      <c r="F219" s="87"/>
      <c r="G219" s="87"/>
      <c r="H219" s="87"/>
      <c r="I219" s="87"/>
      <c r="J219" s="84"/>
      <c r="K219" s="84"/>
    </row>
    <row r="220" spans="1:13" s="80" customFormat="1" ht="12.75" customHeight="1" x14ac:dyDescent="0.2">
      <c r="A220" s="87"/>
      <c r="B220" s="87"/>
      <c r="C220" s="87"/>
      <c r="D220" s="87"/>
      <c r="E220" s="87"/>
      <c r="F220" s="87"/>
      <c r="G220" s="87"/>
      <c r="H220" s="87"/>
      <c r="I220" s="87"/>
      <c r="J220" s="84"/>
      <c r="K220" s="84"/>
    </row>
    <row r="221" spans="1:13" s="80" customFormat="1" ht="12.75" customHeight="1" x14ac:dyDescent="0.2">
      <c r="A221" s="87"/>
      <c r="B221" s="87"/>
      <c r="C221" s="87"/>
      <c r="D221" s="87"/>
      <c r="E221" s="87"/>
      <c r="F221" s="87"/>
      <c r="G221" s="87"/>
      <c r="H221" s="87"/>
      <c r="I221" s="87"/>
      <c r="J221" s="84"/>
      <c r="K221" s="84"/>
    </row>
    <row r="222" spans="1:13" s="80" customFormat="1" ht="12.75" customHeight="1" x14ac:dyDescent="0.2">
      <c r="A222" s="87"/>
      <c r="B222" s="87"/>
      <c r="C222" s="87"/>
      <c r="D222" s="87"/>
      <c r="E222" s="87"/>
      <c r="F222" s="87"/>
      <c r="G222" s="87"/>
      <c r="H222" s="87"/>
      <c r="I222" s="87"/>
      <c r="J222" s="84"/>
      <c r="K222" s="84"/>
    </row>
    <row r="223" spans="1:13" s="80" customFormat="1" ht="12.75" customHeight="1" x14ac:dyDescent="0.2">
      <c r="A223" s="87"/>
      <c r="B223" s="87"/>
      <c r="C223" s="87"/>
      <c r="D223" s="87"/>
      <c r="E223" s="87"/>
      <c r="F223" s="87"/>
      <c r="G223" s="87"/>
      <c r="H223" s="87"/>
      <c r="I223" s="87"/>
      <c r="J223" s="84"/>
      <c r="K223" s="84"/>
    </row>
    <row r="224" spans="1:13" s="80" customFormat="1" ht="12.75" customHeight="1" x14ac:dyDescent="0.2">
      <c r="A224" s="87"/>
      <c r="B224" s="87"/>
      <c r="C224" s="87"/>
      <c r="D224" s="87"/>
      <c r="E224" s="87"/>
      <c r="F224" s="87"/>
      <c r="G224" s="87"/>
      <c r="H224" s="87"/>
      <c r="I224" s="87"/>
      <c r="J224" s="84"/>
      <c r="K224" s="84"/>
    </row>
    <row r="225" spans="1:13" s="80" customFormat="1" ht="12.75" customHeight="1" x14ac:dyDescent="0.2">
      <c r="A225" s="87"/>
      <c r="B225" s="87"/>
      <c r="C225" s="87"/>
      <c r="D225" s="87"/>
      <c r="E225" s="87"/>
      <c r="F225" s="87"/>
      <c r="G225" s="87"/>
      <c r="H225" s="87"/>
      <c r="I225" s="87"/>
      <c r="J225" s="84"/>
      <c r="K225" s="84"/>
    </row>
    <row r="226" spans="1:13" s="84" customFormat="1" ht="12.75" customHeight="1" x14ac:dyDescent="0.2">
      <c r="A226" s="88"/>
      <c r="B226" s="88"/>
      <c r="C226" s="88"/>
      <c r="D226" s="88"/>
      <c r="E226" s="88"/>
      <c r="F226" s="88"/>
      <c r="G226" s="88"/>
      <c r="H226" s="88"/>
      <c r="I226" s="88"/>
    </row>
    <row r="227" spans="1:13" s="84" customFormat="1" ht="12.75" customHeight="1" x14ac:dyDescent="0.2">
      <c r="A227" s="88"/>
      <c r="B227" s="88"/>
      <c r="C227" s="88"/>
      <c r="D227" s="88"/>
      <c r="E227" s="88"/>
      <c r="F227" s="88"/>
      <c r="G227" s="88"/>
      <c r="H227" s="88"/>
      <c r="I227" s="88"/>
    </row>
    <row r="228" spans="1:13" s="84" customFormat="1" ht="12.75" customHeight="1" x14ac:dyDescent="0.2">
      <c r="A228" s="88"/>
      <c r="B228" s="88"/>
      <c r="C228" s="88"/>
      <c r="D228" s="88"/>
      <c r="E228" s="88"/>
      <c r="F228" s="88"/>
      <c r="G228" s="88"/>
      <c r="H228" s="88"/>
      <c r="I228" s="88"/>
    </row>
    <row r="229" spans="1:13" s="84" customFormat="1" ht="12.75" customHeight="1" x14ac:dyDescent="0.2">
      <c r="A229" s="94"/>
      <c r="B229" s="94"/>
      <c r="D229" s="85"/>
      <c r="G229" s="85"/>
    </row>
    <row r="230" spans="1:13" s="84" customFormat="1" ht="12.75" customHeight="1" x14ac:dyDescent="0.2">
      <c r="A230" s="94"/>
      <c r="B230" s="94"/>
      <c r="D230" s="85"/>
      <c r="G230" s="85"/>
    </row>
    <row r="231" spans="1:13" s="84" customFormat="1" ht="12.75" customHeight="1" x14ac:dyDescent="0.2">
      <c r="A231" s="94"/>
      <c r="B231" s="94"/>
      <c r="D231" s="85"/>
      <c r="G231" s="85"/>
    </row>
    <row r="232" spans="1:13" s="89" customFormat="1" ht="12.75" customHeight="1" x14ac:dyDescent="0.25">
      <c r="A232" s="9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</row>
    <row r="233" spans="1:13" s="84" customFormat="1" ht="12.75" customHeight="1" x14ac:dyDescent="0.2">
      <c r="A233" s="94"/>
      <c r="B233" s="94"/>
      <c r="D233" s="85"/>
      <c r="G233" s="85"/>
    </row>
    <row r="234" spans="1:13" s="84" customFormat="1" ht="12.75" customHeight="1" x14ac:dyDescent="0.2">
      <c r="A234" s="87"/>
      <c r="B234" s="88"/>
      <c r="C234" s="98"/>
      <c r="D234" s="98"/>
      <c r="E234" s="87"/>
      <c r="F234" s="87"/>
      <c r="G234" s="87"/>
      <c r="H234" s="87"/>
      <c r="I234" s="87"/>
      <c r="J234" s="87"/>
      <c r="K234" s="87"/>
      <c r="L234" s="87"/>
      <c r="M234" s="87"/>
    </row>
    <row r="235" spans="1:13" s="84" customFormat="1" ht="12.75" customHeight="1" x14ac:dyDescent="0.2">
      <c r="A235" s="87"/>
      <c r="B235" s="87"/>
      <c r="C235" s="87"/>
      <c r="D235" s="87"/>
      <c r="E235" s="87"/>
      <c r="F235" s="101"/>
      <c r="G235" s="87"/>
      <c r="H235" s="87"/>
      <c r="I235" s="87"/>
      <c r="J235" s="102"/>
      <c r="K235" s="102"/>
      <c r="L235" s="102"/>
      <c r="M235" s="88"/>
    </row>
    <row r="236" spans="1:13" s="84" customFormat="1" ht="12.75" customHeight="1" x14ac:dyDescent="0.2">
      <c r="A236" s="87"/>
      <c r="B236" s="87"/>
      <c r="C236" s="95"/>
      <c r="D236" s="96"/>
      <c r="E236" s="87"/>
      <c r="F236" s="87"/>
      <c r="G236" s="87"/>
      <c r="H236" s="87"/>
      <c r="I236" s="87"/>
      <c r="J236" s="102"/>
      <c r="K236" s="102"/>
      <c r="L236" s="102"/>
      <c r="M236" s="103"/>
    </row>
    <row r="237" spans="1:13" s="84" customFormat="1" ht="12.75" customHeight="1" x14ac:dyDescent="0.2">
      <c r="A237" s="87"/>
      <c r="B237" s="87"/>
      <c r="C237" s="95"/>
      <c r="D237" s="96"/>
      <c r="E237" s="87"/>
      <c r="F237" s="87"/>
      <c r="G237" s="87"/>
      <c r="H237" s="87"/>
      <c r="I237" s="87"/>
      <c r="J237" s="102"/>
      <c r="K237" s="102"/>
      <c r="L237" s="102"/>
      <c r="M237" s="103"/>
    </row>
    <row r="238" spans="1:13" s="84" customFormat="1" ht="12.75" customHeight="1" x14ac:dyDescent="0.2">
      <c r="A238" s="87"/>
      <c r="B238" s="87"/>
      <c r="C238" s="95"/>
      <c r="D238" s="96"/>
      <c r="E238" s="87"/>
      <c r="F238" s="87"/>
      <c r="G238" s="87"/>
      <c r="H238" s="87"/>
      <c r="I238" s="87"/>
      <c r="J238" s="102"/>
      <c r="K238" s="102"/>
      <c r="L238" s="102"/>
      <c r="M238" s="103"/>
    </row>
    <row r="239" spans="1:13" s="80" customFormat="1" ht="12.75" customHeight="1" x14ac:dyDescent="0.2">
      <c r="A239" s="87"/>
      <c r="B239" s="87"/>
      <c r="C239" s="95"/>
      <c r="D239" s="96"/>
      <c r="E239" s="87"/>
      <c r="F239" s="87"/>
      <c r="G239" s="87"/>
      <c r="H239" s="87"/>
      <c r="I239" s="87"/>
      <c r="J239" s="102"/>
      <c r="K239" s="102"/>
      <c r="L239" s="102"/>
      <c r="M239" s="103"/>
    </row>
    <row r="240" spans="1:13" s="80" customFormat="1" ht="12.75" customHeight="1" x14ac:dyDescent="0.2">
      <c r="A240" s="87"/>
      <c r="B240" s="87"/>
      <c r="C240" s="95"/>
      <c r="D240" s="96"/>
      <c r="E240" s="87"/>
      <c r="F240" s="87"/>
      <c r="G240" s="87"/>
      <c r="H240" s="87"/>
      <c r="I240" s="87"/>
      <c r="J240" s="102"/>
      <c r="K240" s="102"/>
      <c r="L240" s="102"/>
      <c r="M240" s="103"/>
    </row>
    <row r="241" spans="1:13" s="80" customFormat="1" ht="12.75" customHeight="1" x14ac:dyDescent="0.2">
      <c r="A241" s="87"/>
      <c r="B241" s="87"/>
      <c r="C241" s="95"/>
      <c r="D241" s="96"/>
      <c r="E241" s="87"/>
      <c r="F241" s="87"/>
      <c r="G241" s="87"/>
      <c r="H241" s="87"/>
      <c r="I241" s="87"/>
      <c r="J241" s="102"/>
      <c r="K241" s="102"/>
      <c r="L241" s="102"/>
      <c r="M241" s="103"/>
    </row>
    <row r="242" spans="1:13" s="80" customFormat="1" ht="12.75" customHeight="1" x14ac:dyDescent="0.2">
      <c r="A242" s="87"/>
      <c r="B242" s="87"/>
      <c r="C242" s="95"/>
      <c r="D242" s="96"/>
      <c r="E242" s="87"/>
      <c r="F242" s="87"/>
      <c r="G242" s="87"/>
      <c r="H242" s="87"/>
      <c r="I242" s="87"/>
      <c r="J242" s="102"/>
      <c r="K242" s="102"/>
      <c r="L242" s="102"/>
      <c r="M242" s="103"/>
    </row>
    <row r="243" spans="1:13" s="80" customFormat="1" ht="12.75" customHeight="1" x14ac:dyDescent="0.2">
      <c r="A243" s="87"/>
      <c r="B243" s="87"/>
      <c r="C243" s="95"/>
      <c r="D243" s="96"/>
      <c r="E243" s="87"/>
      <c r="F243" s="87"/>
      <c r="G243" s="87"/>
      <c r="H243" s="87"/>
      <c r="I243" s="87"/>
      <c r="J243" s="102"/>
      <c r="K243" s="102"/>
      <c r="L243" s="102"/>
      <c r="M243" s="103"/>
    </row>
    <row r="244" spans="1:13" s="80" customFormat="1" ht="12.75" customHeight="1" x14ac:dyDescent="0.2">
      <c r="A244" s="87"/>
      <c r="B244" s="87"/>
      <c r="C244" s="95"/>
      <c r="D244" s="96"/>
      <c r="E244" s="87"/>
      <c r="F244" s="87"/>
      <c r="G244" s="87"/>
      <c r="H244" s="87"/>
      <c r="I244" s="87"/>
      <c r="J244" s="102"/>
      <c r="K244" s="102"/>
      <c r="L244" s="102"/>
      <c r="M244" s="103"/>
    </row>
    <row r="245" spans="1:13" s="80" customFormat="1" ht="12.75" customHeight="1" x14ac:dyDescent="0.2">
      <c r="A245" s="87"/>
      <c r="B245" s="87"/>
      <c r="C245" s="95"/>
      <c r="D245" s="96"/>
      <c r="E245" s="87"/>
      <c r="F245" s="87"/>
      <c r="G245" s="87"/>
      <c r="H245" s="87"/>
      <c r="I245" s="87"/>
      <c r="J245" s="102"/>
      <c r="K245" s="102"/>
      <c r="L245" s="102"/>
      <c r="M245" s="103"/>
    </row>
    <row r="246" spans="1:13" s="80" customFormat="1" ht="12.75" customHeight="1" x14ac:dyDescent="0.2">
      <c r="A246" s="87"/>
      <c r="B246" s="87"/>
      <c r="C246" s="95"/>
      <c r="D246" s="96"/>
      <c r="E246" s="87"/>
      <c r="F246" s="87"/>
      <c r="G246" s="87"/>
      <c r="H246" s="87"/>
      <c r="I246" s="87"/>
      <c r="J246" s="102"/>
      <c r="K246" s="102"/>
      <c r="L246" s="102"/>
      <c r="M246" s="103"/>
    </row>
    <row r="247" spans="1:13" s="80" customFormat="1" ht="12.75" customHeight="1" x14ac:dyDescent="0.2">
      <c r="A247" s="87"/>
      <c r="B247" s="87"/>
      <c r="C247" s="95"/>
      <c r="D247" s="96"/>
      <c r="E247" s="87"/>
      <c r="F247" s="87"/>
      <c r="G247" s="87"/>
      <c r="H247" s="87"/>
      <c r="I247" s="87"/>
      <c r="J247" s="102"/>
      <c r="K247" s="102"/>
      <c r="L247" s="102"/>
      <c r="M247" s="103"/>
    </row>
    <row r="248" spans="1:13" s="80" customFormat="1" ht="12.75" customHeight="1" x14ac:dyDescent="0.2">
      <c r="A248" s="87"/>
      <c r="B248" s="87"/>
      <c r="C248" s="95"/>
      <c r="D248" s="96"/>
      <c r="E248" s="87"/>
      <c r="F248" s="87"/>
      <c r="G248" s="87"/>
      <c r="H248" s="87"/>
      <c r="I248" s="87"/>
      <c r="J248" s="102"/>
      <c r="K248" s="102"/>
      <c r="L248" s="102"/>
      <c r="M248" s="103"/>
    </row>
    <row r="249" spans="1:13" s="80" customFormat="1" ht="12.75" customHeight="1" x14ac:dyDescent="0.2">
      <c r="A249" s="87"/>
      <c r="B249" s="87"/>
      <c r="C249" s="95"/>
      <c r="D249" s="96"/>
      <c r="E249" s="87"/>
      <c r="F249" s="87"/>
      <c r="G249" s="87"/>
      <c r="H249" s="87"/>
      <c r="I249" s="87"/>
      <c r="J249" s="102"/>
      <c r="K249" s="102"/>
      <c r="L249" s="102"/>
      <c r="M249" s="103"/>
    </row>
    <row r="250" spans="1:13" s="80" customFormat="1" ht="12.75" customHeight="1" x14ac:dyDescent="0.2">
      <c r="A250" s="87"/>
      <c r="B250" s="87"/>
      <c r="C250" s="95"/>
      <c r="D250" s="96"/>
      <c r="E250" s="87"/>
      <c r="F250" s="87"/>
      <c r="G250" s="87"/>
      <c r="H250" s="87"/>
      <c r="I250" s="87"/>
      <c r="J250" s="102"/>
      <c r="K250" s="102"/>
      <c r="L250" s="102"/>
      <c r="M250" s="103"/>
    </row>
    <row r="251" spans="1:13" s="80" customFormat="1" ht="12.75" customHeight="1" x14ac:dyDescent="0.2">
      <c r="A251" s="87"/>
      <c r="B251" s="87"/>
      <c r="C251" s="95"/>
      <c r="D251" s="96"/>
      <c r="E251" s="87"/>
      <c r="F251" s="87"/>
      <c r="G251" s="87"/>
      <c r="H251" s="87"/>
      <c r="I251" s="87"/>
      <c r="J251" s="102"/>
      <c r="K251" s="102"/>
      <c r="L251" s="102"/>
      <c r="M251" s="103"/>
    </row>
    <row r="252" spans="1:13" s="80" customFormat="1" ht="12.75" customHeight="1" x14ac:dyDescent="0.2">
      <c r="A252" s="87"/>
      <c r="B252" s="87"/>
      <c r="C252" s="95"/>
      <c r="D252" s="96"/>
      <c r="E252" s="87"/>
      <c r="F252" s="87"/>
      <c r="G252" s="87"/>
      <c r="H252" s="87"/>
      <c r="I252" s="87"/>
      <c r="J252" s="102"/>
      <c r="K252" s="102"/>
      <c r="L252" s="102"/>
      <c r="M252" s="103"/>
    </row>
    <row r="253" spans="1:13" s="80" customFormat="1" ht="12.75" customHeight="1" x14ac:dyDescent="0.2">
      <c r="A253" s="87"/>
      <c r="B253" s="87"/>
      <c r="C253" s="95"/>
      <c r="D253" s="96"/>
      <c r="E253" s="87"/>
      <c r="F253" s="87"/>
      <c r="G253" s="87"/>
      <c r="H253" s="87"/>
      <c r="I253" s="87"/>
      <c r="J253" s="102"/>
      <c r="K253" s="102"/>
      <c r="L253" s="102"/>
      <c r="M253" s="103"/>
    </row>
    <row r="254" spans="1:13" s="80" customFormat="1" ht="12.75" customHeight="1" x14ac:dyDescent="0.2">
      <c r="A254" s="87"/>
      <c r="B254" s="87"/>
      <c r="C254" s="95"/>
      <c r="D254" s="96"/>
      <c r="E254" s="87"/>
      <c r="F254" s="87"/>
      <c r="G254" s="87"/>
      <c r="H254" s="87"/>
      <c r="I254" s="87"/>
      <c r="J254" s="102"/>
      <c r="K254" s="102"/>
      <c r="L254" s="102"/>
      <c r="M254" s="103"/>
    </row>
    <row r="255" spans="1:13" s="80" customFormat="1" ht="12.75" customHeight="1" x14ac:dyDescent="0.2">
      <c r="A255" s="87"/>
      <c r="B255" s="87"/>
      <c r="C255" s="95"/>
      <c r="D255" s="96"/>
      <c r="E255" s="87"/>
      <c r="F255" s="87"/>
      <c r="G255" s="87"/>
      <c r="H255" s="87"/>
      <c r="I255" s="87"/>
      <c r="J255" s="102"/>
      <c r="K255" s="102"/>
      <c r="L255" s="102"/>
      <c r="M255" s="103"/>
    </row>
    <row r="256" spans="1:13" s="80" customFormat="1" ht="12.75" customHeight="1" x14ac:dyDescent="0.2">
      <c r="A256" s="87"/>
      <c r="B256" s="95"/>
      <c r="C256" s="95"/>
      <c r="D256" s="97"/>
      <c r="E256" s="87"/>
      <c r="F256" s="87"/>
      <c r="G256" s="87"/>
      <c r="H256" s="87"/>
      <c r="I256" s="87"/>
      <c r="J256" s="102"/>
      <c r="K256" s="102"/>
      <c r="L256" s="104"/>
      <c r="M256" s="103"/>
    </row>
    <row r="257" spans="1:13" s="80" customFormat="1" ht="12.75" customHeight="1" x14ac:dyDescent="0.2">
      <c r="A257" s="87"/>
      <c r="D257" s="105"/>
      <c r="E257" s="87"/>
      <c r="F257" s="87"/>
      <c r="G257" s="87"/>
      <c r="H257" s="87"/>
      <c r="I257" s="87"/>
      <c r="J257" s="87"/>
      <c r="K257" s="87"/>
      <c r="L257" s="87"/>
      <c r="M257" s="87"/>
    </row>
    <row r="258" spans="1:13" s="80" customFormat="1" ht="12.75" customHeight="1" x14ac:dyDescent="0.2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</row>
    <row r="259" spans="1:13" s="80" customFormat="1" ht="12.75" customHeight="1" x14ac:dyDescent="0.2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</row>
    <row r="260" spans="1:13" s="80" customFormat="1" ht="12.75" customHeight="1" x14ac:dyDescent="0.2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</row>
    <row r="261" spans="1:13" s="80" customFormat="1" ht="12.75" customHeight="1" x14ac:dyDescent="0.2">
      <c r="A261" s="87"/>
      <c r="B261" s="87"/>
      <c r="C261" s="87"/>
      <c r="D261" s="106"/>
      <c r="E261" s="87"/>
      <c r="F261" s="87"/>
      <c r="G261" s="87"/>
      <c r="H261" s="87"/>
      <c r="I261" s="87"/>
      <c r="J261" s="87"/>
      <c r="K261" s="87"/>
      <c r="L261" s="87"/>
      <c r="M261" s="87"/>
    </row>
    <row r="262" spans="1:13" s="80" customFormat="1" ht="12.75" customHeight="1" x14ac:dyDescent="0.2"/>
    <row r="263" spans="1:13" s="80" customFormat="1" ht="12.75" customHeight="1" x14ac:dyDescent="0.2"/>
    <row r="264" spans="1:13" s="80" customFormat="1" ht="12.75" customHeight="1" x14ac:dyDescent="0.2"/>
    <row r="265" spans="1:13" s="80" customFormat="1" ht="12.75" customHeight="1" x14ac:dyDescent="0.2"/>
    <row r="266" spans="1:13" s="80" customFormat="1" ht="12.75" customHeight="1" x14ac:dyDescent="0.2"/>
    <row r="267" spans="1:13" s="80" customFormat="1" ht="12.75" customHeight="1" x14ac:dyDescent="0.2"/>
    <row r="268" spans="1:13" s="80" customFormat="1" ht="12.75" customHeight="1" x14ac:dyDescent="0.2"/>
    <row r="269" spans="1:13" s="80" customFormat="1" ht="12.75" customHeight="1" x14ac:dyDescent="0.2"/>
    <row r="270" spans="1:13" s="80" customFormat="1" ht="12.75" customHeight="1" x14ac:dyDescent="0.2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AEB330F5AB5F43B244BD5EBF09EFCA" ma:contentTypeVersion="16" ma:contentTypeDescription="Opret et nyt dokument." ma:contentTypeScope="" ma:versionID="d3bf6d1cc19b2d904f6c1ee00bbf0616">
  <xsd:schema xmlns:xsd="http://www.w3.org/2001/XMLSchema" xmlns:xs="http://www.w3.org/2001/XMLSchema" xmlns:p="http://schemas.microsoft.com/office/2006/metadata/properties" xmlns:ns2="fe121e20-e7f1-46f8-9cf0-3dcc1c9d6a71" xmlns:ns3="3cb11f44-5089-44be-a7dd-4fed73cd74f9" targetNamespace="http://schemas.microsoft.com/office/2006/metadata/properties" ma:root="true" ma:fieldsID="be0ec05a9baaa8ff27a867659fb4fc91" ns2:_="" ns3:_="">
    <xsd:import namespace="fe121e20-e7f1-46f8-9cf0-3dcc1c9d6a71"/>
    <xsd:import namespace="3cb11f44-5089-44be-a7dd-4fed73cd7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Datio" minOccurs="0"/>
                <xsd:element ref="ns2:oprettelsesdato" minOccurs="0"/>
                <xsd:element ref="ns2:Mappe_x0020_nr_x002e_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21e20-e7f1-46f8-9cf0-3dcc1c9d6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io" ma:index="20" nillable="true" ma:displayName="Dato" ma:format="DateTime" ma:internalName="Datio">
      <xsd:simpleType>
        <xsd:restriction base="dms:DateTime"/>
      </xsd:simpleType>
    </xsd:element>
    <xsd:element name="oprettelsesdato" ma:index="21" nillable="true" ma:displayName="oprettelsesdato" ma:format="DateTime" ma:internalName="oprettelsesdato">
      <xsd:simpleType>
        <xsd:restriction base="dms:DateTime"/>
      </xsd:simpleType>
    </xsd:element>
    <xsd:element name="Mappe_x0020_nr_x002e_" ma:index="22" nillable="true" ma:displayName="Mappe nr." ma:internalName="Mappe_x0020_nr_x002e_">
      <xsd:simpleType>
        <xsd:restriction base="dms:Number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11f44-5089-44be-a7dd-4fed73cd74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ppe_x0020_nr_x002e_ xmlns="fe121e20-e7f1-46f8-9cf0-3dcc1c9d6a71" xsi:nil="true"/>
    <Datio xmlns="fe121e20-e7f1-46f8-9cf0-3dcc1c9d6a71" xsi:nil="true"/>
    <oprettelsesdato xmlns="fe121e20-e7f1-46f8-9cf0-3dcc1c9d6a71" xsi:nil="true"/>
  </documentManagement>
</p:properties>
</file>

<file path=customXml/itemProps1.xml><?xml version="1.0" encoding="utf-8"?>
<ds:datastoreItem xmlns:ds="http://schemas.openxmlformats.org/officeDocument/2006/customXml" ds:itemID="{B9202686-EA4E-4B11-B273-5055D6CC3982}"/>
</file>

<file path=customXml/itemProps2.xml><?xml version="1.0" encoding="utf-8"?>
<ds:datastoreItem xmlns:ds="http://schemas.openxmlformats.org/officeDocument/2006/customXml" ds:itemID="{BD20A4CB-2CB9-4B24-9281-F8051BE01D30}"/>
</file>

<file path=customXml/itemProps3.xml><?xml version="1.0" encoding="utf-8"?>
<ds:datastoreItem xmlns:ds="http://schemas.openxmlformats.org/officeDocument/2006/customXml" ds:itemID="{CE44824B-755D-4494-A87D-A9AE22B91E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5</vt:i4>
      </vt:variant>
    </vt:vector>
  </HeadingPairs>
  <TitlesOfParts>
    <vt:vector size="15" baseType="lpstr">
      <vt:lpstr>Grafer</vt:lpstr>
      <vt:lpstr>Fordeling elforbrug 2020</vt:lpstr>
      <vt:lpstr>Baggrundsdata elforbrug 2020</vt:lpstr>
      <vt:lpstr>Fordeling elforbrug 2018</vt:lpstr>
      <vt:lpstr>Baggrundsdata elforbrug 2018</vt:lpstr>
      <vt:lpstr>Fordeling elforbrug 2016</vt:lpstr>
      <vt:lpstr>Baggrundsdata elforbrug 2016</vt:lpstr>
      <vt:lpstr>Fordeling elforbrug 2010</vt:lpstr>
      <vt:lpstr>Baggrundsdata elforbrug 2010</vt:lpstr>
      <vt:lpstr>Fordeling elforbrug 1990</vt:lpstr>
      <vt:lpstr>'Fordeling elforbrug 1990'!Udskriftsområde</vt:lpstr>
      <vt:lpstr>'Fordeling elforbrug 2010'!Udskriftsområde</vt:lpstr>
      <vt:lpstr>'Fordeling elforbrug 2016'!Udskriftsområde</vt:lpstr>
      <vt:lpstr>'Fordeling elforbrug 2018'!Udskriftsområde</vt:lpstr>
      <vt:lpstr>'Fordeling elforbrug 2020'!Udskriftsområde</vt:lpstr>
    </vt:vector>
  </TitlesOfParts>
  <Company>Dansk Energi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Lisbeth Petersson</dc:creator>
  <cp:lastModifiedBy>Max Gunnar Ansas Guddat</cp:lastModifiedBy>
  <cp:lastPrinted>2012-02-15T08:49:29Z</cp:lastPrinted>
  <dcterms:created xsi:type="dcterms:W3CDTF">2012-01-19T10:20:10Z</dcterms:created>
  <dcterms:modified xsi:type="dcterms:W3CDTF">2022-02-17T11:29:31Z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0x010100B7AEB330F5AB5F43B244BD5EBF09EFCA</vt:lpwstr>
  </property>
</Properties>
</file>